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59\"/>
    </mc:Choice>
  </mc:AlternateContent>
  <xr:revisionPtr revIDLastSave="0" documentId="13_ncr:1_{64F0F37D-4C59-4E92-8172-91B26CF7F18E}" xr6:coauthVersionLast="47" xr6:coauthVersionMax="47" xr10:uidLastSave="{00000000-0000-0000-0000-000000000000}"/>
  <bookViews>
    <workbookView xWindow="0" yWindow="144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322-02-01" sheetId="6" r:id="rId6"/>
    <sheet name="ОСР 322-09-01" sheetId="7" r:id="rId7"/>
    <sheet name="ОСР 322-12-01" sheetId="8" r:id="rId8"/>
    <sheet name="ОСР 1-02-01" sheetId="9" r:id="rId9"/>
    <sheet name="ОСР 1-09-01" sheetId="10" r:id="rId10"/>
    <sheet name="ОСР 1-12-01" sheetId="11" r:id="rId11"/>
    <sheet name="ОСР 107-02-01" sheetId="12" r:id="rId12"/>
    <sheet name="ОСР 107-07-01" sheetId="13" r:id="rId13"/>
    <sheet name="ОСР 107-02-01(1)" sheetId="14" r:id="rId14"/>
    <sheet name="ОСР 107-07-01(1)" sheetId="15" r:id="rId15"/>
    <sheet name="ОСР 12-01" sheetId="16" r:id="rId16"/>
    <sheet name="Источники ЦИ" sheetId="19" r:id="rId17"/>
    <sheet name="Цена МАТ и ОБ по ТКП" sheetId="18" r:id="rId18"/>
  </sheets>
  <calcPr calcId="181029"/>
</workbook>
</file>

<file path=xl/calcChain.xml><?xml version="1.0" encoding="utf-8"?>
<calcChain xmlns="http://schemas.openxmlformats.org/spreadsheetml/2006/main">
  <c r="I38" i="1" l="1"/>
  <c r="I37" i="1"/>
  <c r="I36" i="1"/>
  <c r="I35" i="1"/>
  <c r="I34" i="1"/>
  <c r="C30" i="1"/>
  <c r="C32" i="1" s="1"/>
  <c r="G79" i="2"/>
  <c r="G80" i="2" s="1"/>
  <c r="G81" i="2" s="1"/>
  <c r="C37" i="1" s="1"/>
  <c r="F79" i="2"/>
  <c r="F80" i="2" s="1"/>
  <c r="F81" i="2" s="1"/>
  <c r="F83" i="2" s="1"/>
  <c r="F84" i="2" s="1"/>
  <c r="F85" i="2" s="1"/>
  <c r="C36" i="1" s="1"/>
  <c r="E79" i="2"/>
  <c r="E80" i="2" s="1"/>
  <c r="E81" i="2" s="1"/>
  <c r="E83" i="2" s="1"/>
  <c r="E84" i="2" s="1"/>
  <c r="E85" i="2" s="1"/>
  <c r="D79" i="2"/>
  <c r="D80" i="2" s="1"/>
  <c r="G69" i="2"/>
  <c r="F69" i="2"/>
  <c r="E69" i="2"/>
  <c r="D69" i="2"/>
  <c r="H68" i="2"/>
  <c r="G45" i="2"/>
  <c r="F45" i="2"/>
  <c r="E45" i="2"/>
  <c r="D45" i="2"/>
  <c r="H44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5" i="2"/>
  <c r="G33" i="2"/>
  <c r="F33" i="2"/>
  <c r="E33" i="2"/>
  <c r="D33" i="2"/>
  <c r="H32" i="2"/>
  <c r="G23" i="2"/>
  <c r="F23" i="2"/>
  <c r="E23" i="2"/>
  <c r="D23" i="2"/>
  <c r="H23" i="2" s="1"/>
  <c r="H22" i="2"/>
  <c r="G83" i="2" l="1"/>
  <c r="G84" i="2" s="1"/>
  <c r="G85" i="2" s="1"/>
  <c r="H42" i="2"/>
  <c r="H69" i="2"/>
  <c r="H33" i="2"/>
  <c r="H36" i="2"/>
  <c r="H45" i="2"/>
  <c r="H39" i="2"/>
  <c r="C31" i="1"/>
  <c r="D81" i="2"/>
  <c r="H80" i="2"/>
  <c r="H79" i="2"/>
  <c r="H81" i="2" l="1"/>
  <c r="D83" i="2"/>
  <c r="D84" i="2" l="1"/>
  <c r="H83" i="2"/>
  <c r="D85" i="2" l="1"/>
  <c r="H84" i="2"/>
  <c r="H85" i="2" l="1"/>
  <c r="C35" i="1"/>
  <c r="C38" i="1" l="1"/>
  <c r="C40" i="1" s="1"/>
  <c r="C39" i="1" l="1"/>
  <c r="C42" i="1" l="1"/>
</calcChain>
</file>

<file path=xl/sharedStrings.xml><?xml version="1.0" encoding="utf-8"?>
<sst xmlns="http://schemas.openxmlformats.org/spreadsheetml/2006/main" count="632" uniqueCount="207">
  <si>
    <t>СВОДКА ЗАТРАТ</t>
  </si>
  <si>
    <t>P_0459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</si>
  <si>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</si>
  <si>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</si>
  <si>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</si>
  <si>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</si>
  <si>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</si>
  <si>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</si>
  <si>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</si>
  <si>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</si>
  <si>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</si>
  <si>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</si>
  <si>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</si>
  <si>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</si>
  <si>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</si>
  <si>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</si>
  <si>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</si>
  <si>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</si>
  <si>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</si>
  <si>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</si>
  <si>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</si>
  <si>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</si>
  <si>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</si>
  <si>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</si>
  <si>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</si>
  <si>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</si>
  <si>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 322-02-01</t>
  </si>
  <si>
    <t>"Реконструкция РУ-0,4 кВ КТП Яг 907/160кВА"Ставропольский район,Самарская область</t>
  </si>
  <si>
    <t>ЛС-3</t>
  </si>
  <si>
    <t>Учет электроэнергии</t>
  </si>
  <si>
    <t>ОСР-107-02-01</t>
  </si>
  <si>
    <t>"Реконструкция ВЛ-0,4 кВ от КТП Пер 719/2х630 кВА" Сызранский район Самарская область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</si>
  <si>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</si>
  <si>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</si>
  <si>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</si>
  <si>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</si>
  <si>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</si>
  <si>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</si>
  <si>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</si>
  <si>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</si>
  <si>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</si>
  <si>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</si>
  <si>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</si>
  <si>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</si>
  <si>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</si>
  <si>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</si>
  <si>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</si>
  <si>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</si>
  <si>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 исп. при определении сметной стоимости строительства ОКС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</si>
  <si>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</si>
  <si>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</si>
  <si>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</si>
  <si>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</si>
  <si>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</si>
  <si>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</si>
  <si>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</si>
  <si>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</si>
  <si>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</si>
  <si>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</si>
  <si>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</si>
  <si>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</si>
  <si>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</si>
  <si>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ОСР 322-09-01</t>
  </si>
  <si>
    <t>Письмо Госстроя №1336-ВК/1</t>
  </si>
  <si>
    <t>ЛС-5</t>
  </si>
  <si>
    <t>ПНР</t>
  </si>
  <si>
    <t>ОСР-107-09-01</t>
  </si>
  <si>
    <t>ПНР "Реконструкция ВЛ-0,4 кВ от КТП Пер 719/2х630 кВА" Сызранский район Самарская область</t>
  </si>
  <si>
    <t>325/пр 25.05.2021 Пр.1 п.50 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</si>
  <si>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</si>
  <si>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</si>
  <si>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</si>
  <si>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</si>
  <si>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</si>
  <si>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</si>
  <si>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</si>
  <si>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</si>
  <si>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</si>
  <si>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</si>
  <si>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</si>
  <si>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</si>
  <si>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</si>
  <si>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</si>
  <si>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</si>
  <si>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</si>
  <si>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</si>
  <si>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</si>
  <si>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</si>
  <si>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</si>
  <si>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 322-12-01</t>
  </si>
  <si>
    <t>Смета</t>
  </si>
  <si>
    <t>ОСР-107-12-01</t>
  </si>
  <si>
    <t>Проектные и Изыскательские работы</t>
  </si>
  <si>
    <t>ПИР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</si>
  <si>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</si>
  <si>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</si>
  <si>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</si>
  <si>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</si>
  <si>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</si>
  <si>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</si>
  <si>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</si>
  <si>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</si>
  <si>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</si>
  <si>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</si>
  <si>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</si>
  <si>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</si>
  <si>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</si>
  <si>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</si>
  <si>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</si>
  <si>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</si>
  <si>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</si>
  <si>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</si>
  <si>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</si>
  <si>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</si>
  <si>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ОБЪЕКТНЫЙ СМЕТНЫЙ РАСЧЕТ № ОСР 322-12-01</t>
  </si>
  <si>
    <t>Проектные работы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</si>
  <si>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</si>
  <si>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</si>
  <si>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</si>
  <si>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</si>
  <si>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</si>
  <si>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</si>
  <si>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</si>
  <si>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</si>
  <si>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ЛС-107-02</t>
  </si>
  <si>
    <t>Коммерческий учет</t>
  </si>
  <si>
    <t>ОБЪЕКТНЫЙ СМЕТНЫЙ РАСЧЕТ № ОСР 107-07-01</t>
  </si>
  <si>
    <t>ЛС-107-09-02</t>
  </si>
  <si>
    <t>ЛС-107-01</t>
  </si>
  <si>
    <t>ЛС-107-09-01</t>
  </si>
  <si>
    <t>ПНР ВЛИ-0,4 кВ</t>
  </si>
  <si>
    <t>ОБЪЕКТНЫЙ СМЕТНЫЙ РАСЧЕТ № ОСР 12-01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</si>
  <si>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</si>
  <si>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</si>
  <si>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</si>
  <si>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</si>
  <si>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</si>
  <si>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</si>
  <si>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</si>
  <si>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</si>
  <si>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</si>
  <si>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</si>
  <si>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шт</t>
  </si>
  <si>
    <t>10/0.4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</si>
  <si>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</si>
  <si>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</si>
  <si>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</si>
  <si>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</si>
  <si>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</si>
  <si>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</si>
  <si>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</si>
  <si>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</si>
  <si>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</si>
  <si>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</si>
  <si>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</si>
  <si>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</si>
  <si>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</si>
  <si>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</si>
  <si>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</si>
  <si>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км</t>
  </si>
  <si>
    <t>Однофазный Split-счётчик электроэнергии, класс точности 1,непосредственного включения U=220В, 5(80)А, с кронштейном AD11S.M1.1-FL-R (1-3-1)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</si>
  <si>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</si>
  <si>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</si>
  <si>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</si>
  <si>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</si>
  <si>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</si>
  <si>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</si>
  <si>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</si>
  <si>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</si>
  <si>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</si>
  <si>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</si>
  <si>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</si>
  <si>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</si>
  <si>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</si>
  <si>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</si>
  <si>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2026 год</t>
  </si>
  <si>
    <t>Реконструкция ВЛ-0,4кВ (одноцепная ВЛ протяженностью 0,81км, двухцепная ВЛ протяженностью 0,11км) от КТП Ч 1702 10/0,4/2х400 кВА с заменой КТП 10/0,4/2х400, установка приборов учета (26т.у.), замена ячеек РУ-6 кВ (6 шт.), установка шкафов 0,4кВ (7шт.).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</si>
  <si>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</si>
  <si>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</si>
  <si>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</si>
  <si>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</si>
  <si>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</si>
  <si>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Строительные работы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</si>
  <si>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</si>
  <si>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</si>
  <si>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ОСР 107-02-01</t>
  </si>
  <si>
    <t>Реконструкция ВЛ-0,4 кВ Ф-1, Ф-2 от КТП СРГ 2104/250 кВА Сергиевский район Самарская область</t>
  </si>
  <si>
    <t>Установка трехфазного прибора учета полукосвенного включения с установкой ТТ в распределительном устройстве 0.4 кВ</t>
  </si>
  <si>
    <t>ОСР 1-09-01</t>
  </si>
  <si>
    <t>ОСР 1-02-01</t>
  </si>
  <si>
    <t>ОСР 12-01</t>
  </si>
  <si>
    <t>ОСР 1-12-01</t>
  </si>
  <si>
    <t>"Реконструкция  РУ-0,4 кВ КТП Яг 907/160кВА"Ставропольский район,Самарская область</t>
  </si>
  <si>
    <t>шкаф</t>
  </si>
  <si>
    <t>РП (СП, РТП) на 6 ячеек выключателей или ТП (РТП) с одним трансформатором</t>
  </si>
  <si>
    <t>Монтаж (реконструкция) КТП однотрансформаторная 400 кВА</t>
  </si>
  <si>
    <t>ОСР 305-12-01</t>
  </si>
  <si>
    <t>ОСР 305-09-01</t>
  </si>
  <si>
    <t>ОСР 305-02-01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</si>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</sst>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#\ ##0.00"/>
    <numFmt numFmtId="175" formatCode="_-* #,##0.000_-;\-* #,##0.000_-;_-* &quot;-&quot;??_-;_-@_-"/>
  </numFmts>
  <fonts count="20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charset val="134"/>
      <scheme val="minor"/>
    </font>
    <font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b/>
      <sz val="14"/>
      <color rgb="FF000000"/>
      <name val="Times New Roman"/>
      <charset val="134"/>
    </font>
    <font>
      <b/>
      <sz val="20"/>
      <color rgb="FF000000"/>
      <name val="Times New Roman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  <xf numFmtId="0" fontId="15" fillId="0" borderId="0"/>
  </cellStyleXfs>
  <cellXfs count="10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2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8" fontId="12" fillId="0" borderId="0" xfId="4" applyNumberFormat="1" applyFont="1" applyAlignment="1">
      <alignment vertical="center"/>
    </xf>
    <xf numFmtId="165" fontId="12" fillId="0" borderId="0" xfId="4" applyNumberFormat="1" applyFont="1" applyAlignment="1">
      <alignment vertical="center"/>
    </xf>
    <xf numFmtId="169" fontId="12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4" fillId="0" borderId="0" xfId="4" applyNumberFormat="1" applyFont="1" applyAlignment="1">
      <alignment vertical="center"/>
    </xf>
    <xf numFmtId="10" fontId="12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4" fillId="0" borderId="0" xfId="3" applyNumberFormat="1" applyFont="1" applyAlignment="1">
      <alignment horizontal="left" vertical="center"/>
    </xf>
    <xf numFmtId="0" fontId="12" fillId="0" borderId="0" xfId="3" applyFont="1" applyAlignment="1">
      <alignment horizontal="left" vertical="center"/>
    </xf>
    <xf numFmtId="165" fontId="14" fillId="0" borderId="0" xfId="4" applyNumberFormat="1" applyFont="1" applyAlignment="1">
      <alignment vertical="center"/>
    </xf>
    <xf numFmtId="4" fontId="12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170" fontId="11" fillId="0" borderId="1" xfId="1" applyNumberFormat="1" applyFont="1" applyFill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173" fontId="12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12" fillId="0" borderId="0" xfId="4" applyNumberFormat="1" applyFont="1" applyAlignment="1">
      <alignment vertical="center"/>
    </xf>
    <xf numFmtId="43" fontId="12" fillId="0" borderId="0" xfId="4" applyNumberFormat="1" applyFont="1" applyAlignment="1">
      <alignment vertical="center"/>
    </xf>
    <xf numFmtId="164" fontId="11" fillId="0" borderId="1" xfId="3" applyNumberFormat="1" applyFont="1" applyBorder="1" applyAlignment="1">
      <alignment vertical="center" wrapText="1"/>
    </xf>
    <xf numFmtId="0" fontId="15" fillId="0" borderId="0" xfId="5"/>
    <xf numFmtId="0" fontId="16" fillId="0" borderId="0" xfId="5" applyFont="1" applyAlignment="1">
      <alignment horizontal="left" vertical="center"/>
    </xf>
    <xf numFmtId="0" fontId="16" fillId="0" borderId="0" xfId="5" applyFont="1" applyAlignment="1">
      <alignment vertical="center"/>
    </xf>
    <xf numFmtId="0" fontId="16" fillId="0" borderId="0" xfId="5" applyFont="1" applyAlignment="1">
      <alignment horizontal="center" vertical="center"/>
    </xf>
    <xf numFmtId="0" fontId="16" fillId="0" borderId="0" xfId="5" applyFont="1" applyAlignment="1">
      <alignment horizontal="left" vertical="center" wrapText="1"/>
    </xf>
    <xf numFmtId="0" fontId="16" fillId="0" borderId="0" xfId="5" applyFont="1" applyAlignment="1">
      <alignment horizontal="center" vertical="center" wrapText="1"/>
    </xf>
    <xf numFmtId="0" fontId="16" fillId="0" borderId="1" xfId="5" applyFont="1" applyBorder="1" applyAlignment="1">
      <alignment horizontal="left" vertical="center" wrapText="1"/>
    </xf>
    <xf numFmtId="0" fontId="16" fillId="0" borderId="1" xfId="5" applyFont="1" applyBorder="1" applyAlignment="1">
      <alignment horizontal="center" vertical="center"/>
    </xf>
    <xf numFmtId="2" fontId="16" fillId="0" borderId="1" xfId="5" applyNumberFormat="1" applyFont="1" applyBorder="1" applyAlignment="1">
      <alignment horizontal="center" vertical="center"/>
    </xf>
    <xf numFmtId="0" fontId="16" fillId="0" borderId="1" xfId="5" applyFont="1" applyBorder="1" applyAlignment="1">
      <alignment horizontal="center" vertical="center" wrapText="1"/>
    </xf>
    <xf numFmtId="0" fontId="17" fillId="0" borderId="1" xfId="5" applyFont="1" applyBorder="1" applyAlignment="1">
      <alignment horizontal="center" vertical="center"/>
    </xf>
    <xf numFmtId="2" fontId="18" fillId="0" borderId="1" xfId="5" applyNumberFormat="1" applyFont="1" applyBorder="1" applyAlignment="1">
      <alignment horizontal="center" vertical="center"/>
    </xf>
    <xf numFmtId="0" fontId="16" fillId="0" borderId="1" xfId="5" applyFont="1" applyBorder="1" applyAlignment="1">
      <alignment vertical="center" wrapText="1"/>
    </xf>
    <xf numFmtId="174" fontId="16" fillId="0" borderId="1" xfId="5" applyNumberFormat="1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8" fillId="0" borderId="1" xfId="5" applyFont="1" applyBorder="1" applyAlignment="1">
      <alignment horizontal="left" vertical="center" wrapText="1"/>
    </xf>
    <xf numFmtId="0" fontId="18" fillId="0" borderId="1" xfId="5" applyFont="1" applyBorder="1" applyAlignment="1">
      <alignment horizontal="left" vertical="center"/>
    </xf>
    <xf numFmtId="0" fontId="19" fillId="0" borderId="1" xfId="5" applyFont="1" applyBorder="1" applyAlignment="1">
      <alignment horizontal="left" vertical="center" wrapText="1"/>
    </xf>
    <xf numFmtId="0" fontId="19" fillId="0" borderId="1" xfId="5" applyFont="1" applyBorder="1" applyAlignment="1">
      <alignment horizontal="left" vertical="center"/>
    </xf>
    <xf numFmtId="49" fontId="19" fillId="0" borderId="1" xfId="5" applyNumberFormat="1" applyFont="1" applyBorder="1" applyAlignment="1">
      <alignment horizontal="left" vertical="center" wrapText="1"/>
    </xf>
    <xf numFmtId="0" fontId="16" fillId="0" borderId="1" xfId="5" applyFont="1" applyBorder="1" applyAlignment="1">
      <alignment horizontal="center" vertical="center" wrapText="1"/>
    </xf>
    <xf numFmtId="0" fontId="18" fillId="0" borderId="1" xfId="5" applyFont="1" applyBorder="1" applyAlignment="1">
      <alignment horizontal="center" vertical="center" wrapText="1"/>
    </xf>
    <xf numFmtId="0" fontId="16" fillId="0" borderId="0" xfId="5" applyFont="1" applyAlignment="1">
      <alignment horizontal="left" vertical="center"/>
    </xf>
    <xf numFmtId="0" fontId="16" fillId="0" borderId="1" xfId="5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5" fontId="13" fillId="0" borderId="1" xfId="1" applyNumberFormat="1" applyFont="1" applyFill="1" applyBorder="1" applyAlignment="1">
      <alignment horizontal="center" vertical="center" wrapText="1"/>
    </xf>
  </cellXfs>
  <cellStyles count="6">
    <cellStyle name="Normal" xfId="3" xr:uid="{00000000-0005-0000-0000-000000000000}"/>
    <cellStyle name="Обычный" xfId="0" builtinId="0"/>
    <cellStyle name="Обычный 2" xfId="4" xr:uid="{00000000-0005-0000-0000-000002000000}"/>
    <cellStyle name="Обычный 3" xfId="5" xr:uid="{00000000-0005-0000-0000-000003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21" zoomScale="90" zoomScaleNormal="90" workbookViewId="0">
      <selection activeCell="D21" sqref="D21"/>
    </sheetView>
  </sheetViews>
  <sheetFormatPr defaultRowHeight="14.4"/>
  <cols>
    <col min="1" max="1" width="10.88671875" customWidth="1"/>
    <col min="2" max="2" width="101.44140625" customWidth="1"/>
    <col min="3" max="3" width="35" customWidth="1"/>
    <col min="4" max="4" width="20.33203125" customWidth="1"/>
    <col min="9" max="9" width="14.33203125" customWidth="1"/>
  </cols>
  <sheetData>
    <row r="1" spans="1:3" ht="15.75" customHeight="1">
      <c r="A1" s="4"/>
      <c r="B1" s="4"/>
      <c r="C1" s="4"/>
    </row>
    <row r="2" spans="1:3" ht="15.75" customHeight="1">
      <c r="A2" s="1"/>
      <c r="B2" s="1"/>
      <c r="C2" s="1"/>
    </row>
    <row r="3" spans="1:3" ht="15.75" customHeight="1">
      <c r="A3" s="2"/>
      <c r="B3" s="2"/>
      <c r="C3" s="2"/>
    </row>
    <row r="4" spans="1:3" ht="15.75" customHeight="1">
      <c r="A4" s="1"/>
      <c r="B4" s="1"/>
      <c r="C4" s="1"/>
    </row>
    <row r="5" spans="1:3" ht="15.75" customHeight="1">
      <c r="A5" s="1"/>
      <c r="B5" s="1"/>
      <c r="C5" s="1"/>
    </row>
    <row r="6" spans="1:3" ht="15.75" customHeight="1">
      <c r="A6" s="1"/>
      <c r="B6" s="1"/>
      <c r="C6" s="34"/>
    </row>
    <row r="7" spans="1:3" ht="15.75" customHeight="1">
      <c r="A7" s="1"/>
      <c r="B7" s="1"/>
      <c r="C7" s="1"/>
    </row>
    <row r="8" spans="1:3" ht="15.75" customHeight="1">
      <c r="A8" s="2"/>
      <c r="B8" s="2"/>
      <c r="C8" s="2"/>
    </row>
    <row r="9" spans="1:3" ht="15.75" customHeight="1">
      <c r="A9" s="1"/>
      <c r="B9" s="1"/>
      <c r="C9" s="1"/>
    </row>
    <row r="10" spans="1:3" ht="15.75" customHeight="1">
      <c r="A10" s="1"/>
      <c r="B10" s="1"/>
      <c r="C10" s="1"/>
    </row>
    <row r="11" spans="1:3" ht="15.75" customHeight="1">
      <c r="A11" s="1"/>
      <c r="B11" s="1"/>
      <c r="C11" s="1"/>
    </row>
    <row r="12" spans="1:3" ht="15.75" customHeight="1">
      <c r="A12" s="87" t="s">
        <v>0</v>
      </c>
      <c r="B12" s="87"/>
      <c r="C12" s="87"/>
    </row>
    <row r="13" spans="1:3" ht="15.75" customHeight="1">
      <c r="A13" s="1"/>
      <c r="B13" s="1"/>
      <c r="C13" s="1"/>
    </row>
    <row r="14" spans="1:3" ht="15.75" customHeight="1">
      <c r="A14" s="1"/>
      <c r="B14" s="1"/>
      <c r="C14" s="1"/>
    </row>
    <row r="15" spans="1:3" ht="15.75" customHeight="1">
      <c r="A15" s="1"/>
      <c r="B15" s="1"/>
      <c r="C15" s="1"/>
    </row>
    <row r="16" spans="1:3" ht="20.25" customHeight="1">
      <c r="A16" s="90" t="s">
        <v>1</v>
      </c>
      <c r="B16" s="90"/>
      <c r="C16" s="90"/>
    </row>
    <row r="17" spans="1:9" ht="15.75" customHeight="1">
      <c r="A17" s="89" t="s">
        <v>2</v>
      </c>
      <c r="B17" s="89"/>
      <c r="C17" s="89"/>
    </row>
    <row r="18" spans="1:9" ht="15.75" customHeight="1">
      <c r="A18" s="1"/>
      <c r="B18" s="1"/>
      <c r="C18" s="1"/>
    </row>
    <row r="19" spans="1:9" ht="72" customHeight="1">
      <c r="A19" s="88" t="s">
        <v>176</v>
      </c>
      <c r="B19" s="88"/>
      <c r="C19" s="88"/>
    </row>
    <row r="20" spans="1:9" ht="15.75" customHeight="1">
      <c r="A20" s="89" t="s">
        <v>3</v>
      </c>
      <c r="B20" s="89"/>
      <c r="C20" s="89"/>
    </row>
    <row r="21" spans="1:9" ht="15.75" customHeight="1">
      <c r="A21" s="1"/>
      <c r="B21" s="1"/>
      <c r="C21" s="1"/>
    </row>
    <row r="22" spans="1:9" ht="15.75" customHeight="1">
      <c r="A22" s="1"/>
      <c r="B22" s="1"/>
      <c r="C22" s="1"/>
    </row>
    <row r="23" spans="1:9" ht="47.25" customHeight="1">
      <c r="A23" s="37" t="s">
        <v>4</v>
      </c>
      <c r="B23" s="37" t="s">
        <v>5</v>
      </c>
      <c r="C23" s="37" t="s">
        <v>161</v>
      </c>
      <c r="D23" s="38"/>
      <c r="E23" s="38"/>
      <c r="F23" s="38"/>
      <c r="G23" s="39"/>
      <c r="H23" s="39"/>
      <c r="I23" s="39"/>
    </row>
    <row r="24" spans="1:9" ht="15.75" customHeight="1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>
      <c r="A25" s="84" t="s">
        <v>175</v>
      </c>
      <c r="B25" s="85"/>
      <c r="C25" s="86"/>
      <c r="D25" s="38"/>
      <c r="E25" s="38"/>
      <c r="F25" s="38"/>
      <c r="G25" s="39"/>
      <c r="H25" s="39"/>
      <c r="I25" s="39"/>
    </row>
    <row r="26" spans="1:9" ht="15.75" customHeight="1">
      <c r="A26" s="37">
        <v>1</v>
      </c>
      <c r="B26" s="40" t="s">
        <v>163</v>
      </c>
      <c r="C26" s="41"/>
      <c r="D26" s="38"/>
      <c r="E26" s="38"/>
      <c r="F26" s="38"/>
      <c r="G26" s="39"/>
      <c r="H26" s="39" t="s">
        <v>164</v>
      </c>
      <c r="I26" s="39"/>
    </row>
    <row r="27" spans="1:9" ht="15.75" customHeight="1">
      <c r="A27" s="42" t="s">
        <v>6</v>
      </c>
      <c r="B27" s="40" t="s">
        <v>165</v>
      </c>
      <c r="C27" s="69">
        <v>0</v>
      </c>
      <c r="D27" s="43"/>
      <c r="E27" s="43"/>
      <c r="F27" s="43"/>
      <c r="G27" s="44" t="s">
        <v>166</v>
      </c>
      <c r="H27" s="44" t="s">
        <v>167</v>
      </c>
      <c r="I27" s="44" t="s">
        <v>168</v>
      </c>
    </row>
    <row r="28" spans="1:9" ht="15.75" customHeight="1">
      <c r="A28" s="42" t="s">
        <v>7</v>
      </c>
      <c r="B28" s="40" t="s">
        <v>169</v>
      </c>
      <c r="C28" s="69">
        <v>0</v>
      </c>
      <c r="D28" s="43"/>
      <c r="E28" s="43"/>
      <c r="F28" s="43"/>
      <c r="G28" s="45">
        <v>2019</v>
      </c>
      <c r="H28" s="46">
        <v>106.826398641827</v>
      </c>
      <c r="I28" s="47"/>
    </row>
    <row r="29" spans="1:9" ht="15.75" customHeight="1">
      <c r="A29" s="42" t="s">
        <v>8</v>
      </c>
      <c r="B29" s="40" t="s">
        <v>170</v>
      </c>
      <c r="C29" s="48">
        <v>0</v>
      </c>
      <c r="D29" s="43"/>
      <c r="E29" s="43"/>
      <c r="F29" s="43"/>
      <c r="G29" s="45">
        <v>2020</v>
      </c>
      <c r="H29" s="46">
        <v>105.56188522495653</v>
      </c>
      <c r="I29" s="47"/>
    </row>
    <row r="30" spans="1:9" ht="15.75" customHeight="1">
      <c r="A30" s="37">
        <v>2</v>
      </c>
      <c r="B30" s="40" t="s">
        <v>9</v>
      </c>
      <c r="C30" s="48">
        <f>C27+C28+C29</f>
        <v>0</v>
      </c>
      <c r="D30" s="49"/>
      <c r="E30" s="50"/>
      <c r="F30" s="51"/>
      <c r="G30" s="45">
        <v>2021</v>
      </c>
      <c r="H30" s="46">
        <v>104.9354</v>
      </c>
      <c r="I30" s="47"/>
    </row>
    <row r="31" spans="1:9" ht="15.75" customHeight="1">
      <c r="A31" s="42" t="s">
        <v>10</v>
      </c>
      <c r="B31" s="40" t="s">
        <v>171</v>
      </c>
      <c r="C31" s="48">
        <f>C30-ROUND(C30/1.2,5)</f>
        <v>0</v>
      </c>
      <c r="D31" s="43"/>
      <c r="E31" s="50"/>
      <c r="F31" s="43"/>
      <c r="G31" s="45">
        <v>2022</v>
      </c>
      <c r="H31" s="46">
        <v>114.63142733059361</v>
      </c>
      <c r="I31" s="52"/>
    </row>
    <row r="32" spans="1:9" ht="15.6">
      <c r="A32" s="37">
        <v>3</v>
      </c>
      <c r="B32" s="40" t="s">
        <v>172</v>
      </c>
      <c r="C32" s="53">
        <f>C30*I36</f>
        <v>0</v>
      </c>
      <c r="D32" s="43"/>
      <c r="E32" s="54"/>
      <c r="F32" s="55"/>
      <c r="G32" s="56">
        <v>2023</v>
      </c>
      <c r="H32" s="46">
        <v>109.09646626082731</v>
      </c>
      <c r="I32" s="52"/>
    </row>
    <row r="33" spans="1:9" ht="15.6">
      <c r="A33" s="84" t="s">
        <v>162</v>
      </c>
      <c r="B33" s="85"/>
      <c r="C33" s="86"/>
      <c r="D33" s="38"/>
      <c r="E33" s="57"/>
      <c r="F33" s="58"/>
      <c r="G33" s="45">
        <v>2024</v>
      </c>
      <c r="H33" s="46">
        <v>109.11350326220534</v>
      </c>
      <c r="I33" s="52"/>
    </row>
    <row r="34" spans="1:9" ht="15.6">
      <c r="A34" s="37">
        <v>1</v>
      </c>
      <c r="B34" s="40" t="s">
        <v>163</v>
      </c>
      <c r="C34" s="41"/>
      <c r="D34" s="68"/>
      <c r="E34" s="59"/>
      <c r="F34" s="60"/>
      <c r="G34" s="45">
        <v>2025</v>
      </c>
      <c r="H34" s="46">
        <v>107.81631706396419</v>
      </c>
      <c r="I34" s="61">
        <f>(H34+100)/200</f>
        <v>1.039081585319821</v>
      </c>
    </row>
    <row r="35" spans="1:9" ht="15.6">
      <c r="A35" s="42" t="s">
        <v>6</v>
      </c>
      <c r="B35" s="40" t="s">
        <v>165</v>
      </c>
      <c r="C35" s="62">
        <f>ССР!D85+ССР!E85</f>
        <v>10474.286209205584</v>
      </c>
      <c r="D35" s="43"/>
      <c r="E35" s="59"/>
      <c r="F35" s="43"/>
      <c r="G35" s="45">
        <v>2026</v>
      </c>
      <c r="H35" s="46">
        <v>105.26289686896166</v>
      </c>
      <c r="I35" s="61">
        <f>(H35+100)/200*H34/100</f>
        <v>1.1065344785145874</v>
      </c>
    </row>
    <row r="36" spans="1:9" ht="15.6">
      <c r="A36" s="42" t="s">
        <v>7</v>
      </c>
      <c r="B36" s="40" t="s">
        <v>169</v>
      </c>
      <c r="C36" s="62">
        <f>ССР!F85</f>
        <v>20695.110027446161</v>
      </c>
      <c r="D36" s="43"/>
      <c r="E36" s="59"/>
      <c r="F36" s="43"/>
      <c r="G36" s="45">
        <v>2027</v>
      </c>
      <c r="H36" s="46">
        <v>104.42089798933949</v>
      </c>
      <c r="I36" s="61">
        <f>(H36+100)/200*H35/100*H34/100</f>
        <v>1.1599922999352297</v>
      </c>
    </row>
    <row r="37" spans="1:9" ht="15.6">
      <c r="A37" s="42" t="s">
        <v>8</v>
      </c>
      <c r="B37" s="40" t="s">
        <v>170</v>
      </c>
      <c r="C37" s="62">
        <f>(ССР!G81)*1.2</f>
        <v>3644.9158520626115</v>
      </c>
      <c r="D37" s="43"/>
      <c r="E37" s="59"/>
      <c r="F37" s="43"/>
      <c r="G37" s="45">
        <v>2028</v>
      </c>
      <c r="H37" s="46">
        <v>104.42089798933949</v>
      </c>
      <c r="I37" s="61">
        <f>(H37+100)/200*H36/100*H35/100*H34/100</f>
        <v>1.2112743761995592</v>
      </c>
    </row>
    <row r="38" spans="1:9" ht="15.6">
      <c r="A38" s="37">
        <v>2</v>
      </c>
      <c r="B38" s="40" t="s">
        <v>9</v>
      </c>
      <c r="C38" s="62">
        <f>C35+C36+C37</f>
        <v>34814.31208871436</v>
      </c>
      <c r="D38" s="49"/>
      <c r="E38" s="54"/>
      <c r="F38" s="55"/>
      <c r="G38" s="45">
        <v>2029</v>
      </c>
      <c r="H38" s="46">
        <v>104.42089798933949</v>
      </c>
      <c r="I38" s="61">
        <f>(H38+100)/200*H37/100*H36/100*H35/100*H34/100</f>
        <v>1.26482358074235</v>
      </c>
    </row>
    <row r="39" spans="1:9" ht="15.6">
      <c r="A39" s="42" t="s">
        <v>10</v>
      </c>
      <c r="B39" s="40" t="s">
        <v>171</v>
      </c>
      <c r="C39" s="48">
        <f>C38-ROUND(C38/1.2,5)</f>
        <v>5802.3853487143606</v>
      </c>
      <c r="D39" s="43"/>
      <c r="E39" s="59"/>
      <c r="F39" s="43"/>
      <c r="G39" s="38"/>
      <c r="H39" s="38"/>
      <c r="I39" s="38"/>
    </row>
    <row r="40" spans="1:9" ht="15.6">
      <c r="A40" s="37">
        <v>3</v>
      </c>
      <c r="B40" s="40" t="s">
        <v>172</v>
      </c>
      <c r="C40" s="63">
        <f>C38*I36</f>
        <v>40384.333950450637</v>
      </c>
      <c r="D40" s="43"/>
      <c r="E40" s="54"/>
      <c r="F40" s="55"/>
      <c r="G40" s="38"/>
      <c r="H40" s="38"/>
      <c r="I40" s="38"/>
    </row>
    <row r="41" spans="1:9" ht="15.6">
      <c r="A41" s="37"/>
      <c r="B41" s="40"/>
      <c r="C41" s="62"/>
      <c r="D41" s="49"/>
      <c r="E41" s="64"/>
      <c r="F41" s="43"/>
      <c r="G41" s="38"/>
      <c r="H41" s="38"/>
      <c r="I41" s="38"/>
    </row>
    <row r="42" spans="1:9" ht="15.6">
      <c r="A42" s="37"/>
      <c r="B42" s="40" t="s">
        <v>173</v>
      </c>
      <c r="C42" s="105">
        <f>C40+C32</f>
        <v>40384.333950450637</v>
      </c>
      <c r="D42" s="43"/>
      <c r="E42" s="54"/>
      <c r="F42" s="55"/>
      <c r="G42" s="38"/>
      <c r="H42" s="38"/>
      <c r="I42" s="65"/>
    </row>
    <row r="43" spans="1:9" ht="15.6">
      <c r="A43" s="39"/>
      <c r="B43" s="39"/>
      <c r="C43" s="39"/>
      <c r="D43" s="65"/>
      <c r="E43" s="38"/>
      <c r="F43" s="60"/>
      <c r="G43" s="38"/>
      <c r="H43" s="38"/>
      <c r="I43" s="38"/>
    </row>
    <row r="44" spans="1:9" ht="15.6">
      <c r="A44" s="66" t="s">
        <v>174</v>
      </c>
      <c r="B44" s="39"/>
      <c r="C44" s="39"/>
      <c r="D44" s="38"/>
      <c r="E44" s="67"/>
      <c r="F44" s="38"/>
      <c r="G44" s="38"/>
      <c r="H44" s="38"/>
      <c r="I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>
      <c r="A1" s="18"/>
      <c r="B1" s="4"/>
      <c r="C1" s="4"/>
      <c r="D1" s="4"/>
      <c r="E1" s="4"/>
      <c r="F1" s="4"/>
      <c r="G1" s="4"/>
      <c r="H1" s="4" t="s">
        <v>95</v>
      </c>
    </row>
    <row r="2" spans="1:14" ht="45.75" customHeight="1">
      <c r="A2" s="1"/>
      <c r="B2" s="1" t="s">
        <v>96</v>
      </c>
      <c r="C2" s="88" t="s">
        <v>176</v>
      </c>
      <c r="D2" s="88"/>
      <c r="E2" s="88"/>
      <c r="F2" s="88"/>
      <c r="G2" s="88"/>
      <c r="H2" s="88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118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 ht="31.2">
      <c r="A7" s="1"/>
      <c r="B7" s="1" t="s">
        <v>98</v>
      </c>
      <c r="C7" s="29" t="s">
        <v>119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91" t="s">
        <v>4</v>
      </c>
      <c r="B10" s="91" t="s">
        <v>13</v>
      </c>
      <c r="C10" s="91" t="s">
        <v>100</v>
      </c>
      <c r="D10" s="92" t="s">
        <v>15</v>
      </c>
      <c r="E10" s="93"/>
      <c r="F10" s="93"/>
      <c r="G10" s="93"/>
      <c r="H10" s="94"/>
      <c r="J10" s="5"/>
    </row>
    <row r="11" spans="1:14" ht="59.25" customHeight="1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64</v>
      </c>
      <c r="C13" s="25" t="s">
        <v>120</v>
      </c>
      <c r="D13" s="19">
        <v>0</v>
      </c>
      <c r="E13" s="19">
        <v>0</v>
      </c>
      <c r="F13" s="19">
        <v>0</v>
      </c>
      <c r="G13" s="19">
        <v>25.582713640762002</v>
      </c>
      <c r="H13" s="19">
        <v>25.582713640762002</v>
      </c>
      <c r="J13" s="5"/>
    </row>
    <row r="14" spans="1:14">
      <c r="A14" s="6"/>
      <c r="B14" s="9"/>
      <c r="C14" s="9" t="s">
        <v>103</v>
      </c>
      <c r="D14" s="19">
        <v>0</v>
      </c>
      <c r="E14" s="19">
        <v>0</v>
      </c>
      <c r="F14" s="19">
        <v>0</v>
      </c>
      <c r="G14" s="19">
        <v>25.582713640762002</v>
      </c>
      <c r="H14" s="19">
        <v>25.582713640762002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>
      <c r="A1" s="18"/>
      <c r="B1" s="4"/>
      <c r="C1" s="4"/>
      <c r="D1" s="4"/>
      <c r="E1" s="4"/>
      <c r="F1" s="4"/>
      <c r="G1" s="4"/>
      <c r="H1" s="4" t="s">
        <v>95</v>
      </c>
    </row>
    <row r="2" spans="1:14" ht="45.75" customHeight="1">
      <c r="A2" s="1"/>
      <c r="B2" s="1" t="s">
        <v>96</v>
      </c>
      <c r="C2" s="88" t="s">
        <v>176</v>
      </c>
      <c r="D2" s="88"/>
      <c r="E2" s="88"/>
      <c r="F2" s="88"/>
      <c r="G2" s="88"/>
      <c r="H2" s="88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121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>
      <c r="A7" s="1"/>
      <c r="B7" s="1" t="s">
        <v>98</v>
      </c>
      <c r="C7" s="29" t="s">
        <v>115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91" t="s">
        <v>4</v>
      </c>
      <c r="B10" s="91" t="s">
        <v>13</v>
      </c>
      <c r="C10" s="91" t="s">
        <v>100</v>
      </c>
      <c r="D10" s="92" t="s">
        <v>15</v>
      </c>
      <c r="E10" s="93"/>
      <c r="F10" s="93"/>
      <c r="G10" s="93"/>
      <c r="H10" s="94"/>
      <c r="J10" s="5"/>
    </row>
    <row r="11" spans="1:14" ht="59.25" customHeight="1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107</v>
      </c>
      <c r="C13" s="25" t="s">
        <v>115</v>
      </c>
      <c r="D13" s="19">
        <v>0</v>
      </c>
      <c r="E13" s="19">
        <v>0</v>
      </c>
      <c r="F13" s="19">
        <v>0</v>
      </c>
      <c r="G13" s="19">
        <v>455.10124523566998</v>
      </c>
      <c r="H13" s="19">
        <v>455.10124523566998</v>
      </c>
      <c r="J13" s="5"/>
    </row>
    <row r="14" spans="1:14">
      <c r="A14" s="6"/>
      <c r="B14" s="9"/>
      <c r="C14" s="9" t="s">
        <v>103</v>
      </c>
      <c r="D14" s="19">
        <v>0</v>
      </c>
      <c r="E14" s="19">
        <v>0</v>
      </c>
      <c r="F14" s="19">
        <v>0</v>
      </c>
      <c r="G14" s="19">
        <v>455.10124523566998</v>
      </c>
      <c r="H14" s="19">
        <v>455.10124523566998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>
      <c r="A1" s="18"/>
      <c r="B1" s="4"/>
      <c r="C1" s="4"/>
      <c r="D1" s="4"/>
      <c r="E1" s="4"/>
      <c r="F1" s="4"/>
      <c r="G1" s="4"/>
      <c r="H1" s="4" t="s">
        <v>95</v>
      </c>
    </row>
    <row r="2" spans="1:14" ht="45.75" customHeight="1">
      <c r="A2" s="1"/>
      <c r="B2" s="1" t="s">
        <v>96</v>
      </c>
      <c r="C2" s="88" t="s">
        <v>176</v>
      </c>
      <c r="D2" s="88"/>
      <c r="E2" s="88"/>
      <c r="F2" s="88"/>
      <c r="G2" s="88"/>
      <c r="H2" s="88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122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 ht="31.2">
      <c r="A7" s="1"/>
      <c r="B7" s="1" t="s">
        <v>98</v>
      </c>
      <c r="C7" s="29" t="s">
        <v>123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91" t="s">
        <v>4</v>
      </c>
      <c r="B10" s="91" t="s">
        <v>13</v>
      </c>
      <c r="C10" s="91" t="s">
        <v>100</v>
      </c>
      <c r="D10" s="92" t="s">
        <v>15</v>
      </c>
      <c r="E10" s="93"/>
      <c r="F10" s="93"/>
      <c r="G10" s="93"/>
      <c r="H10" s="94"/>
      <c r="J10" s="5"/>
    </row>
    <row r="11" spans="1:14" ht="59.25" customHeight="1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124</v>
      </c>
      <c r="C13" s="25" t="s">
        <v>125</v>
      </c>
      <c r="D13" s="19">
        <v>214.75329444518999</v>
      </c>
      <c r="E13" s="19">
        <v>16.899507766136001</v>
      </c>
      <c r="F13" s="19">
        <v>0</v>
      </c>
      <c r="G13" s="19">
        <v>0</v>
      </c>
      <c r="H13" s="19">
        <v>231.65280221133</v>
      </c>
      <c r="J13" s="5"/>
    </row>
    <row r="14" spans="1:14">
      <c r="A14" s="6"/>
      <c r="B14" s="9"/>
      <c r="C14" s="9" t="s">
        <v>103</v>
      </c>
      <c r="D14" s="19">
        <v>214.75329444518999</v>
      </c>
      <c r="E14" s="19">
        <v>16.899507766136001</v>
      </c>
      <c r="F14" s="19">
        <v>0</v>
      </c>
      <c r="G14" s="19">
        <v>0</v>
      </c>
      <c r="H14" s="19">
        <v>231.65280221133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>
      <c r="A1" s="18"/>
      <c r="B1" s="4"/>
      <c r="C1" s="4"/>
      <c r="D1" s="4"/>
      <c r="E1" s="4"/>
      <c r="F1" s="4"/>
      <c r="G1" s="4"/>
      <c r="H1" s="4" t="s">
        <v>95</v>
      </c>
    </row>
    <row r="2" spans="1:14" ht="45.75" customHeight="1">
      <c r="A2" s="1"/>
      <c r="B2" s="1" t="s">
        <v>96</v>
      </c>
      <c r="C2" s="88" t="s">
        <v>176</v>
      </c>
      <c r="D2" s="88"/>
      <c r="E2" s="88"/>
      <c r="F2" s="88"/>
      <c r="G2" s="88"/>
      <c r="H2" s="88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126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 ht="31.2">
      <c r="A7" s="1"/>
      <c r="B7" s="1" t="s">
        <v>98</v>
      </c>
      <c r="C7" s="29" t="s">
        <v>123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91" t="s">
        <v>4</v>
      </c>
      <c r="B10" s="91" t="s">
        <v>13</v>
      </c>
      <c r="C10" s="91" t="s">
        <v>100</v>
      </c>
      <c r="D10" s="92" t="s">
        <v>15</v>
      </c>
      <c r="E10" s="93"/>
      <c r="F10" s="93"/>
      <c r="G10" s="93"/>
      <c r="H10" s="94"/>
      <c r="J10" s="5"/>
    </row>
    <row r="11" spans="1:14" ht="59.25" customHeight="1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127</v>
      </c>
      <c r="C13" s="25" t="s">
        <v>120</v>
      </c>
      <c r="D13" s="19">
        <v>0</v>
      </c>
      <c r="E13" s="19">
        <v>0</v>
      </c>
      <c r="F13" s="19">
        <v>0</v>
      </c>
      <c r="G13" s="19">
        <v>1.6970673095597</v>
      </c>
      <c r="H13" s="19">
        <v>1.6970673095597</v>
      </c>
      <c r="J13" s="5"/>
    </row>
    <row r="14" spans="1:14">
      <c r="A14" s="6"/>
      <c r="B14" s="9"/>
      <c r="C14" s="9" t="s">
        <v>103</v>
      </c>
      <c r="D14" s="19">
        <v>0</v>
      </c>
      <c r="E14" s="19">
        <v>0</v>
      </c>
      <c r="F14" s="19">
        <v>0</v>
      </c>
      <c r="G14" s="19">
        <v>1.6970673095597</v>
      </c>
      <c r="H14" s="19">
        <v>1.6970673095597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88671875" defaultRowHeight="15.6" outlineLevelCol="7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>
      <c r="A1" s="18"/>
      <c r="B1" s="4"/>
      <c r="C1" s="4"/>
      <c r="D1" s="4"/>
      <c r="E1" s="4"/>
      <c r="F1" s="4"/>
      <c r="G1" s="4"/>
      <c r="H1" s="4" t="s">
        <v>95</v>
      </c>
    </row>
    <row r="2" spans="1:14" ht="45.75" customHeight="1">
      <c r="A2" s="1"/>
      <c r="B2" s="1" t="s">
        <v>96</v>
      </c>
      <c r="C2" s="88" t="s">
        <v>176</v>
      </c>
      <c r="D2" s="88"/>
      <c r="E2" s="88"/>
      <c r="F2" s="88"/>
      <c r="G2" s="88"/>
      <c r="H2" s="88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122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 ht="31.2">
      <c r="A7" s="1"/>
      <c r="B7" s="1" t="s">
        <v>98</v>
      </c>
      <c r="C7" s="29" t="s">
        <v>123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91" t="s">
        <v>4</v>
      </c>
      <c r="B10" s="91" t="s">
        <v>13</v>
      </c>
      <c r="C10" s="91" t="s">
        <v>100</v>
      </c>
      <c r="D10" s="92" t="s">
        <v>15</v>
      </c>
      <c r="E10" s="93"/>
      <c r="F10" s="93"/>
      <c r="G10" s="93"/>
      <c r="H10" s="94"/>
      <c r="J10" s="5"/>
    </row>
    <row r="11" spans="1:14" ht="59.25" customHeight="1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128</v>
      </c>
      <c r="C13" s="25" t="s">
        <v>32</v>
      </c>
      <c r="D13" s="19">
        <v>3239.979655824</v>
      </c>
      <c r="E13" s="19">
        <v>49.293986897460996</v>
      </c>
      <c r="F13" s="19">
        <v>0</v>
      </c>
      <c r="G13" s="19">
        <v>0</v>
      </c>
      <c r="H13" s="19">
        <v>3289.2736427213999</v>
      </c>
      <c r="J13" s="5"/>
    </row>
    <row r="14" spans="1:14">
      <c r="A14" s="6"/>
      <c r="B14" s="9"/>
      <c r="C14" s="9" t="s">
        <v>103</v>
      </c>
      <c r="D14" s="19">
        <v>3239.979655824</v>
      </c>
      <c r="E14" s="19">
        <v>49.293986897460996</v>
      </c>
      <c r="F14" s="19">
        <v>0</v>
      </c>
      <c r="G14" s="19">
        <v>0</v>
      </c>
      <c r="H14" s="19">
        <v>3289.2736427213999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>
      <c r="A1" s="18"/>
      <c r="B1" s="4"/>
      <c r="C1" s="4"/>
      <c r="D1" s="4"/>
      <c r="E1" s="4"/>
      <c r="F1" s="4"/>
      <c r="G1" s="4"/>
      <c r="H1" s="4" t="s">
        <v>95</v>
      </c>
    </row>
    <row r="2" spans="1:14" ht="45.75" customHeight="1">
      <c r="A2" s="1"/>
      <c r="B2" s="1" t="s">
        <v>96</v>
      </c>
      <c r="C2" s="88" t="s">
        <v>176</v>
      </c>
      <c r="D2" s="88"/>
      <c r="E2" s="88"/>
      <c r="F2" s="88"/>
      <c r="G2" s="88"/>
      <c r="H2" s="88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126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 ht="31.2">
      <c r="A7" s="1"/>
      <c r="B7" s="1" t="s">
        <v>98</v>
      </c>
      <c r="C7" s="29" t="s">
        <v>123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91" t="s">
        <v>4</v>
      </c>
      <c r="B10" s="91" t="s">
        <v>13</v>
      </c>
      <c r="C10" s="91" t="s">
        <v>100</v>
      </c>
      <c r="D10" s="92" t="s">
        <v>15</v>
      </c>
      <c r="E10" s="93"/>
      <c r="F10" s="93"/>
      <c r="G10" s="93"/>
      <c r="H10" s="94"/>
      <c r="J10" s="5"/>
    </row>
    <row r="11" spans="1:14" ht="59.25" customHeight="1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129</v>
      </c>
      <c r="C13" s="25" t="s">
        <v>130</v>
      </c>
      <c r="D13" s="19">
        <v>0</v>
      </c>
      <c r="E13" s="19">
        <v>0</v>
      </c>
      <c r="F13" s="19">
        <v>0</v>
      </c>
      <c r="G13" s="19">
        <v>36.809833337126001</v>
      </c>
      <c r="H13" s="19">
        <v>36.809833337126001</v>
      </c>
      <c r="J13" s="5"/>
    </row>
    <row r="14" spans="1:14">
      <c r="A14" s="6"/>
      <c r="B14" s="9"/>
      <c r="C14" s="9" t="s">
        <v>103</v>
      </c>
      <c r="D14" s="19">
        <v>0</v>
      </c>
      <c r="E14" s="19">
        <v>0</v>
      </c>
      <c r="F14" s="19">
        <v>0</v>
      </c>
      <c r="G14" s="19">
        <v>36.809833337126001</v>
      </c>
      <c r="H14" s="19">
        <v>36.809833337126001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topLeftCell="A2"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>
      <c r="A1" s="18"/>
      <c r="B1" s="4"/>
      <c r="C1" s="4"/>
      <c r="D1" s="4"/>
      <c r="E1" s="4"/>
      <c r="F1" s="4"/>
      <c r="G1" s="4"/>
      <c r="H1" s="4" t="s">
        <v>95</v>
      </c>
    </row>
    <row r="2" spans="1:14" ht="45.75" customHeight="1">
      <c r="A2" s="1"/>
      <c r="B2" s="1" t="s">
        <v>96</v>
      </c>
      <c r="C2" s="88" t="s">
        <v>176</v>
      </c>
      <c r="D2" s="88"/>
      <c r="E2" s="88"/>
      <c r="F2" s="88"/>
      <c r="G2" s="88"/>
      <c r="H2" s="88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131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>
      <c r="A7" s="1"/>
      <c r="B7" s="1" t="s">
        <v>98</v>
      </c>
      <c r="C7" s="29" t="s">
        <v>115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91" t="s">
        <v>4</v>
      </c>
      <c r="B10" s="91" t="s">
        <v>13</v>
      </c>
      <c r="C10" s="91" t="s">
        <v>100</v>
      </c>
      <c r="D10" s="92" t="s">
        <v>15</v>
      </c>
      <c r="E10" s="93"/>
      <c r="F10" s="93"/>
      <c r="G10" s="93"/>
      <c r="H10" s="94"/>
      <c r="J10" s="5"/>
    </row>
    <row r="11" spans="1:14" ht="59.25" customHeight="1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107</v>
      </c>
      <c r="C13" s="25" t="s">
        <v>115</v>
      </c>
      <c r="D13" s="19">
        <v>0</v>
      </c>
      <c r="E13" s="19">
        <v>0</v>
      </c>
      <c r="F13" s="19">
        <v>0</v>
      </c>
      <c r="G13" s="19">
        <v>231.79883466503</v>
      </c>
      <c r="H13" s="19">
        <v>231.79883466503</v>
      </c>
      <c r="J13" s="5"/>
    </row>
    <row r="14" spans="1:14">
      <c r="A14" s="6"/>
      <c r="B14" s="9"/>
      <c r="C14" s="9" t="s">
        <v>103</v>
      </c>
      <c r="D14" s="19">
        <v>0</v>
      </c>
      <c r="E14" s="19">
        <v>0</v>
      </c>
      <c r="F14" s="19">
        <v>0</v>
      </c>
      <c r="G14" s="19">
        <v>231.79883466503</v>
      </c>
      <c r="H14" s="19">
        <v>231.79883466503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32"/>
  <sheetViews>
    <sheetView zoomScale="55" zoomScaleNormal="55" workbookViewId="0">
      <selection activeCell="B128" sqref="B128"/>
    </sheetView>
  </sheetViews>
  <sheetFormatPr defaultColWidth="8.88671875" defaultRowHeight="18"/>
  <cols>
    <col min="1" max="1" width="18" style="73" customWidth="1"/>
    <col min="2" max="2" width="92.6640625" style="71" customWidth="1"/>
    <col min="3" max="3" width="30" style="71" customWidth="1"/>
    <col min="4" max="4" width="15.6640625" style="72" customWidth="1"/>
    <col min="5" max="6" width="14.33203125" style="72" customWidth="1"/>
    <col min="7" max="7" width="20.109375" style="72" customWidth="1"/>
    <col min="8" max="8" width="136.33203125" style="71" customWidth="1"/>
    <col min="9" max="9" width="8.88671875" style="70"/>
    <col min="10" max="10" width="19.5546875" style="70" customWidth="1"/>
    <col min="11" max="16384" width="8.88671875" style="70"/>
  </cols>
  <sheetData>
    <row r="1" spans="1:8" ht="75.900000000000006" customHeight="1">
      <c r="A1" s="79" t="s">
        <v>206</v>
      </c>
      <c r="B1" s="79" t="s">
        <v>205</v>
      </c>
      <c r="C1" s="79" t="s">
        <v>204</v>
      </c>
      <c r="D1" s="79" t="s">
        <v>203</v>
      </c>
      <c r="E1" s="79" t="s">
        <v>202</v>
      </c>
      <c r="F1" s="79" t="s">
        <v>201</v>
      </c>
      <c r="G1" s="79" t="s">
        <v>200</v>
      </c>
      <c r="H1" s="79" t="s">
        <v>199</v>
      </c>
    </row>
    <row r="2" spans="1:8">
      <c r="A2" s="79">
        <v>1</v>
      </c>
      <c r="B2" s="79">
        <v>2</v>
      </c>
      <c r="C2" s="79">
        <v>3</v>
      </c>
      <c r="D2" s="79">
        <v>4</v>
      </c>
      <c r="E2" s="79">
        <v>5</v>
      </c>
      <c r="F2" s="79">
        <v>6</v>
      </c>
      <c r="G2" s="79">
        <v>7</v>
      </c>
      <c r="H2" s="79">
        <v>8</v>
      </c>
    </row>
    <row r="3" spans="1:8" ht="24.6">
      <c r="A3" s="99" t="s">
        <v>99</v>
      </c>
      <c r="B3" s="98"/>
      <c r="C3" s="83"/>
      <c r="D3" s="81">
        <v>9468.8828136991997</v>
      </c>
      <c r="E3" s="77"/>
      <c r="F3" s="77"/>
      <c r="G3" s="77"/>
      <c r="H3" s="82"/>
    </row>
    <row r="4" spans="1:8">
      <c r="A4" s="100" t="s">
        <v>198</v>
      </c>
      <c r="B4" s="80" t="s">
        <v>182</v>
      </c>
      <c r="C4" s="83"/>
      <c r="D4" s="81">
        <v>1701.6058088939001</v>
      </c>
      <c r="E4" s="77"/>
      <c r="F4" s="77"/>
      <c r="G4" s="77"/>
      <c r="H4" s="82"/>
    </row>
    <row r="5" spans="1:8">
      <c r="A5" s="100"/>
      <c r="B5" s="80" t="s">
        <v>181</v>
      </c>
      <c r="C5" s="79"/>
      <c r="D5" s="81">
        <v>123.73644460872001</v>
      </c>
      <c r="E5" s="77"/>
      <c r="F5" s="77"/>
      <c r="G5" s="77"/>
      <c r="H5" s="76"/>
    </row>
    <row r="6" spans="1:8">
      <c r="A6" s="103"/>
      <c r="B6" s="80" t="s">
        <v>180</v>
      </c>
      <c r="C6" s="79"/>
      <c r="D6" s="81">
        <v>7643.5405601966004</v>
      </c>
      <c r="E6" s="77"/>
      <c r="F6" s="77"/>
      <c r="G6" s="77"/>
      <c r="H6" s="76"/>
    </row>
    <row r="7" spans="1:8">
      <c r="A7" s="103"/>
      <c r="B7" s="80" t="s">
        <v>179</v>
      </c>
      <c r="C7" s="79"/>
      <c r="D7" s="81">
        <v>0</v>
      </c>
      <c r="E7" s="77"/>
      <c r="F7" s="77"/>
      <c r="G7" s="77"/>
      <c r="H7" s="76"/>
    </row>
    <row r="8" spans="1:8">
      <c r="A8" s="95" t="s">
        <v>102</v>
      </c>
      <c r="B8" s="96"/>
      <c r="C8" s="100" t="s">
        <v>195</v>
      </c>
      <c r="D8" s="78">
        <v>9468.8828136991997</v>
      </c>
      <c r="E8" s="77">
        <v>2</v>
      </c>
      <c r="F8" s="77" t="s">
        <v>142</v>
      </c>
      <c r="G8" s="78">
        <v>4734.4414068495998</v>
      </c>
      <c r="H8" s="76"/>
    </row>
    <row r="9" spans="1:8">
      <c r="A9" s="101">
        <v>1</v>
      </c>
      <c r="B9" s="80" t="s">
        <v>182</v>
      </c>
      <c r="C9" s="100"/>
      <c r="D9" s="78">
        <v>1701.6058088939001</v>
      </c>
      <c r="E9" s="77"/>
      <c r="F9" s="77"/>
      <c r="G9" s="77"/>
      <c r="H9" s="103" t="s">
        <v>25</v>
      </c>
    </row>
    <row r="10" spans="1:8">
      <c r="A10" s="100"/>
      <c r="B10" s="80" t="s">
        <v>181</v>
      </c>
      <c r="C10" s="100"/>
      <c r="D10" s="78">
        <v>123.73644460872001</v>
      </c>
      <c r="E10" s="77"/>
      <c r="F10" s="77"/>
      <c r="G10" s="77"/>
      <c r="H10" s="103"/>
    </row>
    <row r="11" spans="1:8">
      <c r="A11" s="100"/>
      <c r="B11" s="80" t="s">
        <v>180</v>
      </c>
      <c r="C11" s="100"/>
      <c r="D11" s="78">
        <v>7643.5405601966004</v>
      </c>
      <c r="E11" s="77"/>
      <c r="F11" s="77"/>
      <c r="G11" s="77"/>
      <c r="H11" s="103"/>
    </row>
    <row r="12" spans="1:8">
      <c r="A12" s="100"/>
      <c r="B12" s="80" t="s">
        <v>179</v>
      </c>
      <c r="C12" s="100"/>
      <c r="D12" s="78">
        <v>0</v>
      </c>
      <c r="E12" s="77"/>
      <c r="F12" s="77"/>
      <c r="G12" s="77"/>
      <c r="H12" s="103"/>
    </row>
    <row r="13" spans="1:8" ht="24.6">
      <c r="A13" s="97" t="s">
        <v>55</v>
      </c>
      <c r="B13" s="98"/>
      <c r="C13" s="79"/>
      <c r="D13" s="81">
        <v>192.70920288828</v>
      </c>
      <c r="E13" s="77"/>
      <c r="F13" s="77"/>
      <c r="G13" s="77"/>
      <c r="H13" s="76"/>
    </row>
    <row r="14" spans="1:8">
      <c r="A14" s="100" t="s">
        <v>197</v>
      </c>
      <c r="B14" s="80" t="s">
        <v>182</v>
      </c>
      <c r="C14" s="79"/>
      <c r="D14" s="81">
        <v>0</v>
      </c>
      <c r="E14" s="77"/>
      <c r="F14" s="77"/>
      <c r="G14" s="77"/>
      <c r="H14" s="76"/>
    </row>
    <row r="15" spans="1:8">
      <c r="A15" s="100"/>
      <c r="B15" s="80" t="s">
        <v>181</v>
      </c>
      <c r="C15" s="79"/>
      <c r="D15" s="81">
        <v>0</v>
      </c>
      <c r="E15" s="77"/>
      <c r="F15" s="77"/>
      <c r="G15" s="77"/>
      <c r="H15" s="76"/>
    </row>
    <row r="16" spans="1:8">
      <c r="A16" s="100"/>
      <c r="B16" s="80" t="s">
        <v>180</v>
      </c>
      <c r="C16" s="79"/>
      <c r="D16" s="81">
        <v>0</v>
      </c>
      <c r="E16" s="77"/>
      <c r="F16" s="77"/>
      <c r="G16" s="77"/>
      <c r="H16" s="76"/>
    </row>
    <row r="17" spans="1:8">
      <c r="A17" s="100"/>
      <c r="B17" s="80" t="s">
        <v>179</v>
      </c>
      <c r="C17" s="79"/>
      <c r="D17" s="81">
        <v>192.70920288828</v>
      </c>
      <c r="E17" s="77"/>
      <c r="F17" s="77"/>
      <c r="G17" s="77"/>
      <c r="H17" s="76"/>
    </row>
    <row r="18" spans="1:8">
      <c r="A18" s="95" t="s">
        <v>55</v>
      </c>
      <c r="B18" s="96"/>
      <c r="C18" s="100" t="s">
        <v>195</v>
      </c>
      <c r="D18" s="78">
        <v>192.70920288828</v>
      </c>
      <c r="E18" s="77">
        <v>2</v>
      </c>
      <c r="F18" s="77" t="s">
        <v>142</v>
      </c>
      <c r="G18" s="78">
        <v>96.354601444140002</v>
      </c>
      <c r="H18" s="76"/>
    </row>
    <row r="19" spans="1:8">
      <c r="A19" s="101">
        <v>1</v>
      </c>
      <c r="B19" s="80" t="s">
        <v>182</v>
      </c>
      <c r="C19" s="100"/>
      <c r="D19" s="78">
        <v>0</v>
      </c>
      <c r="E19" s="77"/>
      <c r="F19" s="77"/>
      <c r="G19" s="77"/>
      <c r="H19" s="103" t="s">
        <v>25</v>
      </c>
    </row>
    <row r="20" spans="1:8">
      <c r="A20" s="100"/>
      <c r="B20" s="80" t="s">
        <v>181</v>
      </c>
      <c r="C20" s="100"/>
      <c r="D20" s="78">
        <v>0</v>
      </c>
      <c r="E20" s="77"/>
      <c r="F20" s="77"/>
      <c r="G20" s="77"/>
      <c r="H20" s="103"/>
    </row>
    <row r="21" spans="1:8">
      <c r="A21" s="100"/>
      <c r="B21" s="80" t="s">
        <v>180</v>
      </c>
      <c r="C21" s="100"/>
      <c r="D21" s="78">
        <v>0</v>
      </c>
      <c r="E21" s="77"/>
      <c r="F21" s="77"/>
      <c r="G21" s="77"/>
      <c r="H21" s="103"/>
    </row>
    <row r="22" spans="1:8">
      <c r="A22" s="100"/>
      <c r="B22" s="80" t="s">
        <v>179</v>
      </c>
      <c r="C22" s="100"/>
      <c r="D22" s="78">
        <v>192.70920288828</v>
      </c>
      <c r="E22" s="77"/>
      <c r="F22" s="77"/>
      <c r="G22" s="77"/>
      <c r="H22" s="103"/>
    </row>
    <row r="23" spans="1:8" ht="24.6">
      <c r="A23" s="97" t="s">
        <v>76</v>
      </c>
      <c r="B23" s="98"/>
      <c r="C23" s="79"/>
      <c r="D23" s="81">
        <v>780.76811999999995</v>
      </c>
      <c r="E23" s="77"/>
      <c r="F23" s="77"/>
      <c r="G23" s="77"/>
      <c r="H23" s="76"/>
    </row>
    <row r="24" spans="1:8">
      <c r="A24" s="100" t="s">
        <v>196</v>
      </c>
      <c r="B24" s="80" t="s">
        <v>182</v>
      </c>
      <c r="C24" s="79"/>
      <c r="D24" s="81">
        <v>0</v>
      </c>
      <c r="E24" s="77"/>
      <c r="F24" s="77"/>
      <c r="G24" s="77"/>
      <c r="H24" s="76"/>
    </row>
    <row r="25" spans="1:8">
      <c r="A25" s="100"/>
      <c r="B25" s="80" t="s">
        <v>181</v>
      </c>
      <c r="C25" s="79"/>
      <c r="D25" s="81">
        <v>0</v>
      </c>
      <c r="E25" s="77"/>
      <c r="F25" s="77"/>
      <c r="G25" s="77"/>
      <c r="H25" s="76"/>
    </row>
    <row r="26" spans="1:8">
      <c r="A26" s="100"/>
      <c r="B26" s="80" t="s">
        <v>180</v>
      </c>
      <c r="C26" s="79"/>
      <c r="D26" s="81">
        <v>0</v>
      </c>
      <c r="E26" s="77"/>
      <c r="F26" s="77"/>
      <c r="G26" s="77"/>
      <c r="H26" s="76"/>
    </row>
    <row r="27" spans="1:8">
      <c r="A27" s="100"/>
      <c r="B27" s="80" t="s">
        <v>179</v>
      </c>
      <c r="C27" s="79"/>
      <c r="D27" s="81">
        <v>780.76811999999995</v>
      </c>
      <c r="E27" s="77"/>
      <c r="F27" s="77"/>
      <c r="G27" s="77"/>
      <c r="H27" s="76"/>
    </row>
    <row r="28" spans="1:8">
      <c r="A28" s="95" t="s">
        <v>76</v>
      </c>
      <c r="B28" s="96"/>
      <c r="C28" s="100" t="s">
        <v>195</v>
      </c>
      <c r="D28" s="78">
        <v>780.76811999999995</v>
      </c>
      <c r="E28" s="77">
        <v>2</v>
      </c>
      <c r="F28" s="77" t="s">
        <v>142</v>
      </c>
      <c r="G28" s="78">
        <v>390.38405999999998</v>
      </c>
      <c r="H28" s="76"/>
    </row>
    <row r="29" spans="1:8">
      <c r="A29" s="101">
        <v>1</v>
      </c>
      <c r="B29" s="80" t="s">
        <v>182</v>
      </c>
      <c r="C29" s="100"/>
      <c r="D29" s="78">
        <v>0</v>
      </c>
      <c r="E29" s="77"/>
      <c r="F29" s="77"/>
      <c r="G29" s="77"/>
      <c r="H29" s="103" t="s">
        <v>25</v>
      </c>
    </row>
    <row r="30" spans="1:8">
      <c r="A30" s="100"/>
      <c r="B30" s="80" t="s">
        <v>181</v>
      </c>
      <c r="C30" s="100"/>
      <c r="D30" s="78">
        <v>0</v>
      </c>
      <c r="E30" s="77"/>
      <c r="F30" s="77"/>
      <c r="G30" s="77"/>
      <c r="H30" s="103"/>
    </row>
    <row r="31" spans="1:8">
      <c r="A31" s="100"/>
      <c r="B31" s="80" t="s">
        <v>180</v>
      </c>
      <c r="C31" s="100"/>
      <c r="D31" s="78">
        <v>0</v>
      </c>
      <c r="E31" s="77"/>
      <c r="F31" s="77"/>
      <c r="G31" s="77"/>
      <c r="H31" s="103"/>
    </row>
    <row r="32" spans="1:8">
      <c r="A32" s="100"/>
      <c r="B32" s="80" t="s">
        <v>179</v>
      </c>
      <c r="C32" s="100"/>
      <c r="D32" s="78">
        <v>780.76811999999995</v>
      </c>
      <c r="E32" s="77"/>
      <c r="F32" s="77"/>
      <c r="G32" s="77"/>
      <c r="H32" s="103"/>
    </row>
    <row r="33" spans="1:8" ht="24.6">
      <c r="A33" s="97" t="s">
        <v>109</v>
      </c>
      <c r="B33" s="98"/>
      <c r="C33" s="79"/>
      <c r="D33" s="81">
        <v>10095.100749436</v>
      </c>
      <c r="E33" s="77"/>
      <c r="F33" s="77"/>
      <c r="G33" s="77"/>
      <c r="H33" s="76"/>
    </row>
    <row r="34" spans="1:8">
      <c r="A34" s="100" t="s">
        <v>26</v>
      </c>
      <c r="B34" s="80" t="s">
        <v>182</v>
      </c>
      <c r="C34" s="79"/>
      <c r="D34" s="81">
        <v>408.08500161619997</v>
      </c>
      <c r="E34" s="77"/>
      <c r="F34" s="77"/>
      <c r="G34" s="77"/>
      <c r="H34" s="76"/>
    </row>
    <row r="35" spans="1:8">
      <c r="A35" s="100"/>
      <c r="B35" s="80" t="s">
        <v>181</v>
      </c>
      <c r="C35" s="79"/>
      <c r="D35" s="81">
        <v>176.65908755590999</v>
      </c>
      <c r="E35" s="77"/>
      <c r="F35" s="77"/>
      <c r="G35" s="77"/>
      <c r="H35" s="76"/>
    </row>
    <row r="36" spans="1:8">
      <c r="A36" s="100"/>
      <c r="B36" s="80" t="s">
        <v>180</v>
      </c>
      <c r="C36" s="79"/>
      <c r="D36" s="81">
        <v>9100.0759668629998</v>
      </c>
      <c r="E36" s="77"/>
      <c r="F36" s="77"/>
      <c r="G36" s="77"/>
      <c r="H36" s="76"/>
    </row>
    <row r="37" spans="1:8">
      <c r="A37" s="100"/>
      <c r="B37" s="80" t="s">
        <v>179</v>
      </c>
      <c r="C37" s="79"/>
      <c r="D37" s="81">
        <v>0</v>
      </c>
      <c r="E37" s="77"/>
      <c r="F37" s="77"/>
      <c r="G37" s="77"/>
      <c r="H37" s="76"/>
    </row>
    <row r="38" spans="1:8">
      <c r="A38" s="95" t="s">
        <v>111</v>
      </c>
      <c r="B38" s="96"/>
      <c r="C38" s="100" t="s">
        <v>194</v>
      </c>
      <c r="D38" s="78">
        <v>9684.8200560350997</v>
      </c>
      <c r="E38" s="77">
        <v>6</v>
      </c>
      <c r="F38" s="77" t="s">
        <v>193</v>
      </c>
      <c r="G38" s="78">
        <v>1614.1366760059</v>
      </c>
      <c r="H38" s="76"/>
    </row>
    <row r="39" spans="1:8">
      <c r="A39" s="101">
        <v>1</v>
      </c>
      <c r="B39" s="80" t="s">
        <v>182</v>
      </c>
      <c r="C39" s="100"/>
      <c r="D39" s="78">
        <v>408.08500161619997</v>
      </c>
      <c r="E39" s="77"/>
      <c r="F39" s="77"/>
      <c r="G39" s="77"/>
      <c r="H39" s="103" t="s">
        <v>192</v>
      </c>
    </row>
    <row r="40" spans="1:8">
      <c r="A40" s="100"/>
      <c r="B40" s="80" t="s">
        <v>181</v>
      </c>
      <c r="C40" s="100"/>
      <c r="D40" s="78">
        <v>176.65908755590999</v>
      </c>
      <c r="E40" s="77"/>
      <c r="F40" s="77"/>
      <c r="G40" s="77"/>
      <c r="H40" s="103"/>
    </row>
    <row r="41" spans="1:8">
      <c r="A41" s="100"/>
      <c r="B41" s="80" t="s">
        <v>180</v>
      </c>
      <c r="C41" s="100"/>
      <c r="D41" s="78">
        <v>9100.0759668629998</v>
      </c>
      <c r="E41" s="77"/>
      <c r="F41" s="77"/>
      <c r="G41" s="77"/>
      <c r="H41" s="103"/>
    </row>
    <row r="42" spans="1:8">
      <c r="A42" s="100"/>
      <c r="B42" s="80" t="s">
        <v>179</v>
      </c>
      <c r="C42" s="100"/>
      <c r="D42" s="78">
        <v>0</v>
      </c>
      <c r="E42" s="77"/>
      <c r="F42" s="77"/>
      <c r="G42" s="77"/>
      <c r="H42" s="103"/>
    </row>
    <row r="43" spans="1:8">
      <c r="A43" s="100" t="s">
        <v>62</v>
      </c>
      <c r="B43" s="80" t="s">
        <v>182</v>
      </c>
      <c r="C43" s="79"/>
      <c r="D43" s="81">
        <v>408.08500161619997</v>
      </c>
      <c r="E43" s="77"/>
      <c r="F43" s="77"/>
      <c r="G43" s="77"/>
      <c r="H43" s="76"/>
    </row>
    <row r="44" spans="1:8">
      <c r="A44" s="100"/>
      <c r="B44" s="80" t="s">
        <v>181</v>
      </c>
      <c r="C44" s="79"/>
      <c r="D44" s="81">
        <v>176.65908755590999</v>
      </c>
      <c r="E44" s="77"/>
      <c r="F44" s="77"/>
      <c r="G44" s="77"/>
      <c r="H44" s="76"/>
    </row>
    <row r="45" spans="1:8">
      <c r="A45" s="100"/>
      <c r="B45" s="80" t="s">
        <v>180</v>
      </c>
      <c r="C45" s="79"/>
      <c r="D45" s="81">
        <v>9100.0759668629998</v>
      </c>
      <c r="E45" s="77"/>
      <c r="F45" s="77"/>
      <c r="G45" s="77"/>
      <c r="H45" s="76"/>
    </row>
    <row r="46" spans="1:8">
      <c r="A46" s="100"/>
      <c r="B46" s="80" t="s">
        <v>179</v>
      </c>
      <c r="C46" s="79"/>
      <c r="D46" s="81">
        <v>410.28069340046</v>
      </c>
      <c r="E46" s="77"/>
      <c r="F46" s="77"/>
      <c r="G46" s="77"/>
      <c r="H46" s="76"/>
    </row>
    <row r="47" spans="1:8">
      <c r="A47" s="95" t="s">
        <v>65</v>
      </c>
      <c r="B47" s="96"/>
      <c r="C47" s="100" t="s">
        <v>194</v>
      </c>
      <c r="D47" s="78">
        <v>410.28069340046</v>
      </c>
      <c r="E47" s="77">
        <v>6</v>
      </c>
      <c r="F47" s="77" t="s">
        <v>193</v>
      </c>
      <c r="G47" s="78">
        <v>68.380115566743001</v>
      </c>
      <c r="H47" s="76"/>
    </row>
    <row r="48" spans="1:8">
      <c r="A48" s="101">
        <v>1</v>
      </c>
      <c r="B48" s="80" t="s">
        <v>182</v>
      </c>
      <c r="C48" s="100"/>
      <c r="D48" s="78">
        <v>0</v>
      </c>
      <c r="E48" s="77"/>
      <c r="F48" s="77"/>
      <c r="G48" s="77"/>
      <c r="H48" s="103" t="s">
        <v>192</v>
      </c>
    </row>
    <row r="49" spans="1:8">
      <c r="A49" s="100"/>
      <c r="B49" s="80" t="s">
        <v>181</v>
      </c>
      <c r="C49" s="100"/>
      <c r="D49" s="78">
        <v>0</v>
      </c>
      <c r="E49" s="77"/>
      <c r="F49" s="77"/>
      <c r="G49" s="77"/>
      <c r="H49" s="103"/>
    </row>
    <row r="50" spans="1:8">
      <c r="A50" s="100"/>
      <c r="B50" s="80" t="s">
        <v>180</v>
      </c>
      <c r="C50" s="100"/>
      <c r="D50" s="78">
        <v>0</v>
      </c>
      <c r="E50" s="77"/>
      <c r="F50" s="77"/>
      <c r="G50" s="77"/>
      <c r="H50" s="103"/>
    </row>
    <row r="51" spans="1:8">
      <c r="A51" s="100"/>
      <c r="B51" s="80" t="s">
        <v>179</v>
      </c>
      <c r="C51" s="100"/>
      <c r="D51" s="78">
        <v>410.28069340046</v>
      </c>
      <c r="E51" s="77"/>
      <c r="F51" s="77"/>
      <c r="G51" s="77"/>
      <c r="H51" s="103"/>
    </row>
    <row r="52" spans="1:8" ht="24.6">
      <c r="A52" s="97" t="s">
        <v>115</v>
      </c>
      <c r="B52" s="98"/>
      <c r="C52" s="79"/>
      <c r="D52" s="81">
        <v>1180.7425292047001</v>
      </c>
      <c r="E52" s="77"/>
      <c r="F52" s="77"/>
      <c r="G52" s="77"/>
      <c r="H52" s="76"/>
    </row>
    <row r="53" spans="1:8">
      <c r="A53" s="100" t="s">
        <v>89</v>
      </c>
      <c r="B53" s="80" t="s">
        <v>182</v>
      </c>
      <c r="C53" s="79"/>
      <c r="D53" s="81">
        <v>0</v>
      </c>
      <c r="E53" s="77"/>
      <c r="F53" s="77"/>
      <c r="G53" s="77"/>
      <c r="H53" s="76"/>
    </row>
    <row r="54" spans="1:8">
      <c r="A54" s="100"/>
      <c r="B54" s="80" t="s">
        <v>181</v>
      </c>
      <c r="C54" s="79"/>
      <c r="D54" s="81">
        <v>0</v>
      </c>
      <c r="E54" s="77"/>
      <c r="F54" s="77"/>
      <c r="G54" s="77"/>
      <c r="H54" s="76"/>
    </row>
    <row r="55" spans="1:8">
      <c r="A55" s="100"/>
      <c r="B55" s="80" t="s">
        <v>180</v>
      </c>
      <c r="C55" s="79"/>
      <c r="D55" s="81">
        <v>0</v>
      </c>
      <c r="E55" s="77"/>
      <c r="F55" s="77"/>
      <c r="G55" s="77"/>
      <c r="H55" s="76"/>
    </row>
    <row r="56" spans="1:8">
      <c r="A56" s="100"/>
      <c r="B56" s="80" t="s">
        <v>179</v>
      </c>
      <c r="C56" s="79"/>
      <c r="D56" s="81">
        <v>493.84244930403997</v>
      </c>
      <c r="E56" s="77"/>
      <c r="F56" s="77"/>
      <c r="G56" s="77"/>
      <c r="H56" s="76"/>
    </row>
    <row r="57" spans="1:8">
      <c r="A57" s="95" t="s">
        <v>115</v>
      </c>
      <c r="B57" s="96"/>
      <c r="C57" s="100" t="s">
        <v>194</v>
      </c>
      <c r="D57" s="78">
        <v>493.84244930403997</v>
      </c>
      <c r="E57" s="77">
        <v>6</v>
      </c>
      <c r="F57" s="77" t="s">
        <v>193</v>
      </c>
      <c r="G57" s="78">
        <v>82.307074884005999</v>
      </c>
      <c r="H57" s="76"/>
    </row>
    <row r="58" spans="1:8">
      <c r="A58" s="101">
        <v>1</v>
      </c>
      <c r="B58" s="80" t="s">
        <v>182</v>
      </c>
      <c r="C58" s="100"/>
      <c r="D58" s="78">
        <v>0</v>
      </c>
      <c r="E58" s="77"/>
      <c r="F58" s="77"/>
      <c r="G58" s="77"/>
      <c r="H58" s="103" t="s">
        <v>192</v>
      </c>
    </row>
    <row r="59" spans="1:8">
      <c r="A59" s="100"/>
      <c r="B59" s="80" t="s">
        <v>181</v>
      </c>
      <c r="C59" s="100"/>
      <c r="D59" s="78">
        <v>0</v>
      </c>
      <c r="E59" s="77"/>
      <c r="F59" s="77"/>
      <c r="G59" s="77"/>
      <c r="H59" s="103"/>
    </row>
    <row r="60" spans="1:8">
      <c r="A60" s="100"/>
      <c r="B60" s="80" t="s">
        <v>180</v>
      </c>
      <c r="C60" s="100"/>
      <c r="D60" s="78">
        <v>0</v>
      </c>
      <c r="E60" s="77"/>
      <c r="F60" s="77"/>
      <c r="G60" s="77"/>
      <c r="H60" s="103"/>
    </row>
    <row r="61" spans="1:8">
      <c r="A61" s="100"/>
      <c r="B61" s="80" t="s">
        <v>179</v>
      </c>
      <c r="C61" s="100"/>
      <c r="D61" s="78">
        <v>493.84244930403997</v>
      </c>
      <c r="E61" s="77"/>
      <c r="F61" s="77"/>
      <c r="G61" s="77"/>
      <c r="H61" s="103"/>
    </row>
    <row r="62" spans="1:8">
      <c r="A62" s="100" t="s">
        <v>191</v>
      </c>
      <c r="B62" s="80" t="s">
        <v>182</v>
      </c>
      <c r="C62" s="79"/>
      <c r="D62" s="81">
        <v>0</v>
      </c>
      <c r="E62" s="77"/>
      <c r="F62" s="77"/>
      <c r="G62" s="77"/>
      <c r="H62" s="76"/>
    </row>
    <row r="63" spans="1:8">
      <c r="A63" s="100"/>
      <c r="B63" s="80" t="s">
        <v>181</v>
      </c>
      <c r="C63" s="79"/>
      <c r="D63" s="81">
        <v>0</v>
      </c>
      <c r="E63" s="77"/>
      <c r="F63" s="77"/>
      <c r="G63" s="77"/>
      <c r="H63" s="76"/>
    </row>
    <row r="64" spans="1:8">
      <c r="A64" s="100"/>
      <c r="B64" s="80" t="s">
        <v>180</v>
      </c>
      <c r="C64" s="79"/>
      <c r="D64" s="81">
        <v>0</v>
      </c>
      <c r="E64" s="77"/>
      <c r="F64" s="77"/>
      <c r="G64" s="77"/>
      <c r="H64" s="76"/>
    </row>
    <row r="65" spans="1:8">
      <c r="A65" s="100"/>
      <c r="B65" s="80" t="s">
        <v>179</v>
      </c>
      <c r="C65" s="79"/>
      <c r="D65" s="81">
        <v>948.9436945397</v>
      </c>
      <c r="E65" s="77"/>
      <c r="F65" s="77"/>
      <c r="G65" s="77"/>
      <c r="H65" s="76"/>
    </row>
    <row r="66" spans="1:8">
      <c r="A66" s="95" t="s">
        <v>115</v>
      </c>
      <c r="B66" s="96"/>
      <c r="C66" s="100" t="s">
        <v>187</v>
      </c>
      <c r="D66" s="78">
        <v>455.10124523566998</v>
      </c>
      <c r="E66" s="77">
        <v>19</v>
      </c>
      <c r="F66" s="77" t="s">
        <v>142</v>
      </c>
      <c r="G66" s="78">
        <v>23.952697117667</v>
      </c>
      <c r="H66" s="76"/>
    </row>
    <row r="67" spans="1:8">
      <c r="A67" s="101">
        <v>1</v>
      </c>
      <c r="B67" s="80" t="s">
        <v>182</v>
      </c>
      <c r="C67" s="100"/>
      <c r="D67" s="78">
        <v>0</v>
      </c>
      <c r="E67" s="77"/>
      <c r="F67" s="77"/>
      <c r="G67" s="77"/>
      <c r="H67" s="103" t="s">
        <v>186</v>
      </c>
    </row>
    <row r="68" spans="1:8">
      <c r="A68" s="100"/>
      <c r="B68" s="80" t="s">
        <v>181</v>
      </c>
      <c r="C68" s="100"/>
      <c r="D68" s="78">
        <v>0</v>
      </c>
      <c r="E68" s="77"/>
      <c r="F68" s="77"/>
      <c r="G68" s="77"/>
      <c r="H68" s="103"/>
    </row>
    <row r="69" spans="1:8">
      <c r="A69" s="100"/>
      <c r="B69" s="80" t="s">
        <v>180</v>
      </c>
      <c r="C69" s="100"/>
      <c r="D69" s="78">
        <v>0</v>
      </c>
      <c r="E69" s="77"/>
      <c r="F69" s="77"/>
      <c r="G69" s="77"/>
      <c r="H69" s="103"/>
    </row>
    <row r="70" spans="1:8">
      <c r="A70" s="100"/>
      <c r="B70" s="80" t="s">
        <v>179</v>
      </c>
      <c r="C70" s="100"/>
      <c r="D70" s="78">
        <v>455.10124523566998</v>
      </c>
      <c r="E70" s="77"/>
      <c r="F70" s="77"/>
      <c r="G70" s="77"/>
      <c r="H70" s="103"/>
    </row>
    <row r="71" spans="1:8">
      <c r="A71" s="100" t="s">
        <v>190</v>
      </c>
      <c r="B71" s="80" t="s">
        <v>182</v>
      </c>
      <c r="C71" s="79"/>
      <c r="D71" s="81">
        <v>0</v>
      </c>
      <c r="E71" s="77"/>
      <c r="F71" s="77"/>
      <c r="G71" s="77"/>
      <c r="H71" s="76"/>
    </row>
    <row r="72" spans="1:8">
      <c r="A72" s="100"/>
      <c r="B72" s="80" t="s">
        <v>181</v>
      </c>
      <c r="C72" s="79"/>
      <c r="D72" s="81">
        <v>0</v>
      </c>
      <c r="E72" s="77"/>
      <c r="F72" s="77"/>
      <c r="G72" s="77"/>
      <c r="H72" s="76"/>
    </row>
    <row r="73" spans="1:8">
      <c r="A73" s="100"/>
      <c r="B73" s="80" t="s">
        <v>180</v>
      </c>
      <c r="C73" s="79"/>
      <c r="D73" s="81">
        <v>0</v>
      </c>
      <c r="E73" s="77"/>
      <c r="F73" s="77"/>
      <c r="G73" s="77"/>
      <c r="H73" s="76"/>
    </row>
    <row r="74" spans="1:8">
      <c r="A74" s="100"/>
      <c r="B74" s="80" t="s">
        <v>179</v>
      </c>
      <c r="C74" s="79"/>
      <c r="D74" s="81">
        <v>1180.7425292047001</v>
      </c>
      <c r="E74" s="77"/>
      <c r="F74" s="77"/>
      <c r="G74" s="77"/>
      <c r="H74" s="76"/>
    </row>
    <row r="75" spans="1:8">
      <c r="A75" s="95" t="s">
        <v>115</v>
      </c>
      <c r="B75" s="96"/>
      <c r="C75" s="100" t="s">
        <v>32</v>
      </c>
      <c r="D75" s="78">
        <v>231.79883466503</v>
      </c>
      <c r="E75" s="77">
        <v>0.92</v>
      </c>
      <c r="F75" s="77" t="s">
        <v>159</v>
      </c>
      <c r="G75" s="78">
        <v>251.95525507068999</v>
      </c>
      <c r="H75" s="76"/>
    </row>
    <row r="76" spans="1:8">
      <c r="A76" s="101">
        <v>1</v>
      </c>
      <c r="B76" s="80" t="s">
        <v>182</v>
      </c>
      <c r="C76" s="100"/>
      <c r="D76" s="78">
        <v>0</v>
      </c>
      <c r="E76" s="77"/>
      <c r="F76" s="77"/>
      <c r="G76" s="77"/>
      <c r="H76" s="103" t="s">
        <v>31</v>
      </c>
    </row>
    <row r="77" spans="1:8">
      <c r="A77" s="100"/>
      <c r="B77" s="80" t="s">
        <v>181</v>
      </c>
      <c r="C77" s="100"/>
      <c r="D77" s="78">
        <v>0</v>
      </c>
      <c r="E77" s="77"/>
      <c r="F77" s="77"/>
      <c r="G77" s="77"/>
      <c r="H77" s="103"/>
    </row>
    <row r="78" spans="1:8">
      <c r="A78" s="100"/>
      <c r="B78" s="80" t="s">
        <v>180</v>
      </c>
      <c r="C78" s="100"/>
      <c r="D78" s="78">
        <v>0</v>
      </c>
      <c r="E78" s="77"/>
      <c r="F78" s="77"/>
      <c r="G78" s="77"/>
      <c r="H78" s="103"/>
    </row>
    <row r="79" spans="1:8">
      <c r="A79" s="100"/>
      <c r="B79" s="80" t="s">
        <v>179</v>
      </c>
      <c r="C79" s="100"/>
      <c r="D79" s="78">
        <v>231.79883466503</v>
      </c>
      <c r="E79" s="77"/>
      <c r="F79" s="77"/>
      <c r="G79" s="77"/>
      <c r="H79" s="103"/>
    </row>
    <row r="80" spans="1:8" ht="24.6">
      <c r="A80" s="97" t="s">
        <v>117</v>
      </c>
      <c r="B80" s="98"/>
      <c r="C80" s="79"/>
      <c r="D80" s="81">
        <v>2154.6428035628001</v>
      </c>
      <c r="E80" s="77"/>
      <c r="F80" s="77"/>
      <c r="G80" s="77"/>
      <c r="H80" s="76"/>
    </row>
    <row r="81" spans="1:8">
      <c r="A81" s="100" t="s">
        <v>189</v>
      </c>
      <c r="B81" s="80" t="s">
        <v>182</v>
      </c>
      <c r="C81" s="79"/>
      <c r="D81" s="81">
        <v>4.3483991261692001</v>
      </c>
      <c r="E81" s="77"/>
      <c r="F81" s="77"/>
      <c r="G81" s="77"/>
      <c r="H81" s="76"/>
    </row>
    <row r="82" spans="1:8">
      <c r="A82" s="100"/>
      <c r="B82" s="80" t="s">
        <v>181</v>
      </c>
      <c r="C82" s="79"/>
      <c r="D82" s="81">
        <v>2150.2944044366</v>
      </c>
      <c r="E82" s="77"/>
      <c r="F82" s="77"/>
      <c r="G82" s="77"/>
      <c r="H82" s="76"/>
    </row>
    <row r="83" spans="1:8">
      <c r="A83" s="100"/>
      <c r="B83" s="80" t="s">
        <v>180</v>
      </c>
      <c r="C83" s="79"/>
      <c r="D83" s="81">
        <v>0</v>
      </c>
      <c r="E83" s="77"/>
      <c r="F83" s="77"/>
      <c r="G83" s="77"/>
      <c r="H83" s="76"/>
    </row>
    <row r="84" spans="1:8">
      <c r="A84" s="100"/>
      <c r="B84" s="80" t="s">
        <v>179</v>
      </c>
      <c r="C84" s="79"/>
      <c r="D84" s="81">
        <v>0</v>
      </c>
      <c r="E84" s="77"/>
      <c r="F84" s="77"/>
      <c r="G84" s="77"/>
      <c r="H84" s="76"/>
    </row>
    <row r="85" spans="1:8">
      <c r="A85" s="95" t="s">
        <v>29</v>
      </c>
      <c r="B85" s="96"/>
      <c r="C85" s="100" t="s">
        <v>187</v>
      </c>
      <c r="D85" s="78">
        <v>2154.6428035628001</v>
      </c>
      <c r="E85" s="77">
        <v>19</v>
      </c>
      <c r="F85" s="77" t="s">
        <v>142</v>
      </c>
      <c r="G85" s="78">
        <v>113.40225281908999</v>
      </c>
      <c r="H85" s="76"/>
    </row>
    <row r="86" spans="1:8">
      <c r="A86" s="101">
        <v>1</v>
      </c>
      <c r="B86" s="80" t="s">
        <v>182</v>
      </c>
      <c r="C86" s="100"/>
      <c r="D86" s="78">
        <v>4.3483991261692001</v>
      </c>
      <c r="E86" s="77"/>
      <c r="F86" s="77"/>
      <c r="G86" s="77"/>
      <c r="H86" s="103" t="s">
        <v>186</v>
      </c>
    </row>
    <row r="87" spans="1:8">
      <c r="A87" s="100"/>
      <c r="B87" s="80" t="s">
        <v>181</v>
      </c>
      <c r="C87" s="100"/>
      <c r="D87" s="78">
        <v>2150.2944044366</v>
      </c>
      <c r="E87" s="77"/>
      <c r="F87" s="77"/>
      <c r="G87" s="77"/>
      <c r="H87" s="103"/>
    </row>
    <row r="88" spans="1:8">
      <c r="A88" s="100"/>
      <c r="B88" s="80" t="s">
        <v>180</v>
      </c>
      <c r="C88" s="100"/>
      <c r="D88" s="78">
        <v>0</v>
      </c>
      <c r="E88" s="77"/>
      <c r="F88" s="77"/>
      <c r="G88" s="77"/>
      <c r="H88" s="103"/>
    </row>
    <row r="89" spans="1:8">
      <c r="A89" s="100"/>
      <c r="B89" s="80" t="s">
        <v>179</v>
      </c>
      <c r="C89" s="100"/>
      <c r="D89" s="78">
        <v>0</v>
      </c>
      <c r="E89" s="77"/>
      <c r="F89" s="77"/>
      <c r="G89" s="77"/>
      <c r="H89" s="103"/>
    </row>
    <row r="90" spans="1:8" ht="24.6">
      <c r="A90" s="97" t="s">
        <v>119</v>
      </c>
      <c r="B90" s="98"/>
      <c r="C90" s="79"/>
      <c r="D90" s="81">
        <v>25.582713640762002</v>
      </c>
      <c r="E90" s="77"/>
      <c r="F90" s="77"/>
      <c r="G90" s="77"/>
      <c r="H90" s="76"/>
    </row>
    <row r="91" spans="1:8">
      <c r="A91" s="100" t="s">
        <v>188</v>
      </c>
      <c r="B91" s="80" t="s">
        <v>182</v>
      </c>
      <c r="C91" s="79"/>
      <c r="D91" s="81">
        <v>0</v>
      </c>
      <c r="E91" s="77"/>
      <c r="F91" s="77"/>
      <c r="G91" s="77"/>
      <c r="H91" s="76"/>
    </row>
    <row r="92" spans="1:8">
      <c r="A92" s="100"/>
      <c r="B92" s="80" t="s">
        <v>181</v>
      </c>
      <c r="C92" s="79"/>
      <c r="D92" s="81">
        <v>0</v>
      </c>
      <c r="E92" s="77"/>
      <c r="F92" s="77"/>
      <c r="G92" s="77"/>
      <c r="H92" s="76"/>
    </row>
    <row r="93" spans="1:8">
      <c r="A93" s="100"/>
      <c r="B93" s="80" t="s">
        <v>180</v>
      </c>
      <c r="C93" s="79"/>
      <c r="D93" s="81">
        <v>0</v>
      </c>
      <c r="E93" s="77"/>
      <c r="F93" s="77"/>
      <c r="G93" s="77"/>
      <c r="H93" s="76"/>
    </row>
    <row r="94" spans="1:8">
      <c r="A94" s="100"/>
      <c r="B94" s="80" t="s">
        <v>179</v>
      </c>
      <c r="C94" s="79"/>
      <c r="D94" s="81">
        <v>25.582713640762002</v>
      </c>
      <c r="E94" s="77"/>
      <c r="F94" s="77"/>
      <c r="G94" s="77"/>
      <c r="H94" s="76"/>
    </row>
    <row r="95" spans="1:8">
      <c r="A95" s="95" t="s">
        <v>120</v>
      </c>
      <c r="B95" s="96"/>
      <c r="C95" s="100" t="s">
        <v>187</v>
      </c>
      <c r="D95" s="78">
        <v>25.582713640762002</v>
      </c>
      <c r="E95" s="77">
        <v>19</v>
      </c>
      <c r="F95" s="77" t="s">
        <v>142</v>
      </c>
      <c r="G95" s="78">
        <v>1.3464586126717</v>
      </c>
      <c r="H95" s="76"/>
    </row>
    <row r="96" spans="1:8">
      <c r="A96" s="101">
        <v>1</v>
      </c>
      <c r="B96" s="80" t="s">
        <v>182</v>
      </c>
      <c r="C96" s="100"/>
      <c r="D96" s="78">
        <v>0</v>
      </c>
      <c r="E96" s="77"/>
      <c r="F96" s="77"/>
      <c r="G96" s="77"/>
      <c r="H96" s="103" t="s">
        <v>186</v>
      </c>
    </row>
    <row r="97" spans="1:8">
      <c r="A97" s="100"/>
      <c r="B97" s="80" t="s">
        <v>181</v>
      </c>
      <c r="C97" s="100"/>
      <c r="D97" s="78">
        <v>0</v>
      </c>
      <c r="E97" s="77"/>
      <c r="F97" s="77"/>
      <c r="G97" s="77"/>
      <c r="H97" s="103"/>
    </row>
    <row r="98" spans="1:8">
      <c r="A98" s="100"/>
      <c r="B98" s="80" t="s">
        <v>180</v>
      </c>
      <c r="C98" s="100"/>
      <c r="D98" s="78">
        <v>0</v>
      </c>
      <c r="E98" s="77"/>
      <c r="F98" s="77"/>
      <c r="G98" s="77"/>
      <c r="H98" s="103"/>
    </row>
    <row r="99" spans="1:8">
      <c r="A99" s="100"/>
      <c r="B99" s="80" t="s">
        <v>179</v>
      </c>
      <c r="C99" s="100"/>
      <c r="D99" s="78">
        <v>25.582713640762002</v>
      </c>
      <c r="E99" s="77"/>
      <c r="F99" s="77"/>
      <c r="G99" s="77"/>
      <c r="H99" s="103"/>
    </row>
    <row r="100" spans="1:8" ht="24.6">
      <c r="A100" s="97" t="s">
        <v>123</v>
      </c>
      <c r="B100" s="98"/>
      <c r="C100" s="79"/>
      <c r="D100" s="81">
        <v>3559.4333455793999</v>
      </c>
      <c r="E100" s="77"/>
      <c r="F100" s="77"/>
      <c r="G100" s="77"/>
      <c r="H100" s="76"/>
    </row>
    <row r="101" spans="1:8">
      <c r="A101" s="100" t="s">
        <v>185</v>
      </c>
      <c r="B101" s="80" t="s">
        <v>182</v>
      </c>
      <c r="C101" s="79"/>
      <c r="D101" s="81">
        <v>3454.7329502692</v>
      </c>
      <c r="E101" s="77"/>
      <c r="F101" s="77"/>
      <c r="G101" s="77"/>
      <c r="H101" s="76"/>
    </row>
    <row r="102" spans="1:8">
      <c r="A102" s="100"/>
      <c r="B102" s="80" t="s">
        <v>181</v>
      </c>
      <c r="C102" s="79"/>
      <c r="D102" s="81">
        <v>66.193494663596994</v>
      </c>
      <c r="E102" s="77"/>
      <c r="F102" s="77"/>
      <c r="G102" s="77"/>
      <c r="H102" s="76"/>
    </row>
    <row r="103" spans="1:8">
      <c r="A103" s="100"/>
      <c r="B103" s="80" t="s">
        <v>180</v>
      </c>
      <c r="C103" s="79"/>
      <c r="D103" s="81">
        <v>0</v>
      </c>
      <c r="E103" s="77"/>
      <c r="F103" s="77"/>
      <c r="G103" s="77"/>
      <c r="H103" s="76"/>
    </row>
    <row r="104" spans="1:8">
      <c r="A104" s="100"/>
      <c r="B104" s="80" t="s">
        <v>179</v>
      </c>
      <c r="C104" s="79"/>
      <c r="D104" s="81">
        <v>0</v>
      </c>
      <c r="E104" s="77"/>
      <c r="F104" s="77"/>
      <c r="G104" s="77"/>
      <c r="H104" s="76"/>
    </row>
    <row r="105" spans="1:8">
      <c r="A105" s="95" t="s">
        <v>125</v>
      </c>
      <c r="B105" s="96"/>
      <c r="C105" s="100" t="s">
        <v>183</v>
      </c>
      <c r="D105" s="78">
        <v>231.65280221133</v>
      </c>
      <c r="E105" s="77">
        <v>7</v>
      </c>
      <c r="F105" s="77" t="s">
        <v>142</v>
      </c>
      <c r="G105" s="78">
        <v>33.093257458761002</v>
      </c>
      <c r="H105" s="76"/>
    </row>
    <row r="106" spans="1:8">
      <c r="A106" s="101">
        <v>1</v>
      </c>
      <c r="B106" s="80" t="s">
        <v>182</v>
      </c>
      <c r="C106" s="100"/>
      <c r="D106" s="78">
        <v>214.75329444518999</v>
      </c>
      <c r="E106" s="77"/>
      <c r="F106" s="77"/>
      <c r="G106" s="77"/>
      <c r="H106" s="103" t="s">
        <v>31</v>
      </c>
    </row>
    <row r="107" spans="1:8">
      <c r="A107" s="100"/>
      <c r="B107" s="80" t="s">
        <v>181</v>
      </c>
      <c r="C107" s="100"/>
      <c r="D107" s="78">
        <v>16.899507766136001</v>
      </c>
      <c r="E107" s="77"/>
      <c r="F107" s="77"/>
      <c r="G107" s="77"/>
      <c r="H107" s="103"/>
    </row>
    <row r="108" spans="1:8">
      <c r="A108" s="100"/>
      <c r="B108" s="80" t="s">
        <v>180</v>
      </c>
      <c r="C108" s="100"/>
      <c r="D108" s="78">
        <v>0</v>
      </c>
      <c r="E108" s="77"/>
      <c r="F108" s="77"/>
      <c r="G108" s="77"/>
      <c r="H108" s="103"/>
    </row>
    <row r="109" spans="1:8">
      <c r="A109" s="100"/>
      <c r="B109" s="80" t="s">
        <v>179</v>
      </c>
      <c r="C109" s="100"/>
      <c r="D109" s="78">
        <v>0</v>
      </c>
      <c r="E109" s="77"/>
      <c r="F109" s="77"/>
      <c r="G109" s="77"/>
      <c r="H109" s="103"/>
    </row>
    <row r="110" spans="1:8">
      <c r="A110" s="95" t="s">
        <v>32</v>
      </c>
      <c r="B110" s="96"/>
      <c r="C110" s="100" t="s">
        <v>32</v>
      </c>
      <c r="D110" s="78">
        <v>3289.2736427213999</v>
      </c>
      <c r="E110" s="77">
        <v>0.92</v>
      </c>
      <c r="F110" s="77" t="s">
        <v>159</v>
      </c>
      <c r="G110" s="78">
        <v>3575.2974377406999</v>
      </c>
      <c r="H110" s="76"/>
    </row>
    <row r="111" spans="1:8">
      <c r="A111" s="101">
        <v>2</v>
      </c>
      <c r="B111" s="80" t="s">
        <v>182</v>
      </c>
      <c r="C111" s="100"/>
      <c r="D111" s="78">
        <v>3239.979655824</v>
      </c>
      <c r="E111" s="77"/>
      <c r="F111" s="77"/>
      <c r="G111" s="77"/>
      <c r="H111" s="103" t="s">
        <v>31</v>
      </c>
    </row>
    <row r="112" spans="1:8">
      <c r="A112" s="100"/>
      <c r="B112" s="80" t="s">
        <v>181</v>
      </c>
      <c r="C112" s="100"/>
      <c r="D112" s="78">
        <v>49.293986897460996</v>
      </c>
      <c r="E112" s="77"/>
      <c r="F112" s="77"/>
      <c r="G112" s="77"/>
      <c r="H112" s="103"/>
    </row>
    <row r="113" spans="1:8">
      <c r="A113" s="100"/>
      <c r="B113" s="80" t="s">
        <v>180</v>
      </c>
      <c r="C113" s="100"/>
      <c r="D113" s="78">
        <v>0</v>
      </c>
      <c r="E113" s="77"/>
      <c r="F113" s="77"/>
      <c r="G113" s="77"/>
      <c r="H113" s="103"/>
    </row>
    <row r="114" spans="1:8">
      <c r="A114" s="100"/>
      <c r="B114" s="80" t="s">
        <v>179</v>
      </c>
      <c r="C114" s="100"/>
      <c r="D114" s="78">
        <v>0</v>
      </c>
      <c r="E114" s="77"/>
      <c r="F114" s="77"/>
      <c r="G114" s="77"/>
      <c r="H114" s="103"/>
    </row>
    <row r="115" spans="1:8">
      <c r="A115" s="100" t="s">
        <v>184</v>
      </c>
      <c r="B115" s="80" t="s">
        <v>182</v>
      </c>
      <c r="C115" s="79"/>
      <c r="D115" s="81">
        <v>3454.7329502692</v>
      </c>
      <c r="E115" s="77"/>
      <c r="F115" s="77"/>
      <c r="G115" s="77"/>
      <c r="H115" s="76"/>
    </row>
    <row r="116" spans="1:8">
      <c r="A116" s="100"/>
      <c r="B116" s="80" t="s">
        <v>181</v>
      </c>
      <c r="C116" s="79"/>
      <c r="D116" s="81">
        <v>66.193494663596994</v>
      </c>
      <c r="E116" s="77"/>
      <c r="F116" s="77"/>
      <c r="G116" s="77"/>
      <c r="H116" s="76"/>
    </row>
    <row r="117" spans="1:8">
      <c r="A117" s="100"/>
      <c r="B117" s="80" t="s">
        <v>180</v>
      </c>
      <c r="C117" s="79"/>
      <c r="D117" s="81">
        <v>0</v>
      </c>
      <c r="E117" s="77"/>
      <c r="F117" s="77"/>
      <c r="G117" s="77"/>
      <c r="H117" s="76"/>
    </row>
    <row r="118" spans="1:8">
      <c r="A118" s="100"/>
      <c r="B118" s="80" t="s">
        <v>179</v>
      </c>
      <c r="C118" s="79"/>
      <c r="D118" s="81">
        <v>38.506900646685999</v>
      </c>
      <c r="E118" s="77"/>
      <c r="F118" s="77"/>
      <c r="G118" s="77"/>
      <c r="H118" s="76"/>
    </row>
    <row r="119" spans="1:8">
      <c r="A119" s="95" t="s">
        <v>120</v>
      </c>
      <c r="B119" s="96"/>
      <c r="C119" s="100" t="s">
        <v>183</v>
      </c>
      <c r="D119" s="78">
        <v>1.6970673095597</v>
      </c>
      <c r="E119" s="77">
        <v>7</v>
      </c>
      <c r="F119" s="77" t="s">
        <v>142</v>
      </c>
      <c r="G119" s="78">
        <v>0.24243818707996001</v>
      </c>
      <c r="H119" s="76"/>
    </row>
    <row r="120" spans="1:8">
      <c r="A120" s="101">
        <v>1</v>
      </c>
      <c r="B120" s="80" t="s">
        <v>182</v>
      </c>
      <c r="C120" s="100"/>
      <c r="D120" s="78">
        <v>0</v>
      </c>
      <c r="E120" s="77"/>
      <c r="F120" s="77"/>
      <c r="G120" s="77"/>
      <c r="H120" s="103" t="s">
        <v>31</v>
      </c>
    </row>
    <row r="121" spans="1:8">
      <c r="A121" s="100"/>
      <c r="B121" s="80" t="s">
        <v>181</v>
      </c>
      <c r="C121" s="100"/>
      <c r="D121" s="78">
        <v>0</v>
      </c>
      <c r="E121" s="77"/>
      <c r="F121" s="77"/>
      <c r="G121" s="77"/>
      <c r="H121" s="103"/>
    </row>
    <row r="122" spans="1:8">
      <c r="A122" s="100"/>
      <c r="B122" s="80" t="s">
        <v>180</v>
      </c>
      <c r="C122" s="100"/>
      <c r="D122" s="78">
        <v>0</v>
      </c>
      <c r="E122" s="77"/>
      <c r="F122" s="77"/>
      <c r="G122" s="77"/>
      <c r="H122" s="103"/>
    </row>
    <row r="123" spans="1:8">
      <c r="A123" s="100"/>
      <c r="B123" s="80" t="s">
        <v>179</v>
      </c>
      <c r="C123" s="100"/>
      <c r="D123" s="78">
        <v>1.6970673095597</v>
      </c>
      <c r="E123" s="77"/>
      <c r="F123" s="77"/>
      <c r="G123" s="77"/>
      <c r="H123" s="103"/>
    </row>
    <row r="124" spans="1:8">
      <c r="A124" s="95" t="s">
        <v>130</v>
      </c>
      <c r="B124" s="96"/>
      <c r="C124" s="100" t="s">
        <v>32</v>
      </c>
      <c r="D124" s="78">
        <v>36.809833337126001</v>
      </c>
      <c r="E124" s="77">
        <v>0.92</v>
      </c>
      <c r="F124" s="77" t="s">
        <v>159</v>
      </c>
      <c r="G124" s="78">
        <v>40.01068840992</v>
      </c>
      <c r="H124" s="76"/>
    </row>
    <row r="125" spans="1:8">
      <c r="A125" s="101">
        <v>2</v>
      </c>
      <c r="B125" s="80" t="s">
        <v>182</v>
      </c>
      <c r="C125" s="100"/>
      <c r="D125" s="78">
        <v>0</v>
      </c>
      <c r="E125" s="77"/>
      <c r="F125" s="77"/>
      <c r="G125" s="77"/>
      <c r="H125" s="103" t="s">
        <v>31</v>
      </c>
    </row>
    <row r="126" spans="1:8">
      <c r="A126" s="100"/>
      <c r="B126" s="80" t="s">
        <v>181</v>
      </c>
      <c r="C126" s="100"/>
      <c r="D126" s="78">
        <v>0</v>
      </c>
      <c r="E126" s="77"/>
      <c r="F126" s="77"/>
      <c r="G126" s="77"/>
      <c r="H126" s="103"/>
    </row>
    <row r="127" spans="1:8">
      <c r="A127" s="100"/>
      <c r="B127" s="80" t="s">
        <v>180</v>
      </c>
      <c r="C127" s="100"/>
      <c r="D127" s="78">
        <v>0</v>
      </c>
      <c r="E127" s="77"/>
      <c r="F127" s="77"/>
      <c r="G127" s="77"/>
      <c r="H127" s="103"/>
    </row>
    <row r="128" spans="1:8">
      <c r="A128" s="100"/>
      <c r="B128" s="80" t="s">
        <v>179</v>
      </c>
      <c r="C128" s="100"/>
      <c r="D128" s="78">
        <v>36.809833337126001</v>
      </c>
      <c r="E128" s="77"/>
      <c r="F128" s="77"/>
      <c r="G128" s="77"/>
      <c r="H128" s="103"/>
    </row>
    <row r="129" spans="1:8">
      <c r="A129" s="75"/>
      <c r="C129" s="75"/>
      <c r="D129" s="73"/>
      <c r="E129" s="73"/>
      <c r="F129" s="73"/>
      <c r="G129" s="73"/>
      <c r="H129" s="74"/>
    </row>
    <row r="131" spans="1:8">
      <c r="A131" s="102" t="s">
        <v>178</v>
      </c>
      <c r="B131" s="102"/>
      <c r="C131" s="102"/>
      <c r="D131" s="102"/>
      <c r="E131" s="102"/>
      <c r="F131" s="102"/>
      <c r="G131" s="102"/>
      <c r="H131" s="102"/>
    </row>
    <row r="132" spans="1:8">
      <c r="A132" s="102" t="s">
        <v>177</v>
      </c>
      <c r="B132" s="102"/>
      <c r="C132" s="102"/>
      <c r="D132" s="102"/>
      <c r="E132" s="102"/>
      <c r="F132" s="102"/>
      <c r="G132" s="102"/>
      <c r="H132" s="102"/>
    </row>
  </sheetData>
  <mergeCells count="78">
    <mergeCell ref="H125:H128"/>
    <mergeCell ref="C119:C123"/>
    <mergeCell ref="C124:C128"/>
    <mergeCell ref="H9:H12"/>
    <mergeCell ref="H19:H22"/>
    <mergeCell ref="H29:H32"/>
    <mergeCell ref="H39:H42"/>
    <mergeCell ref="H48:H51"/>
    <mergeCell ref="H58:H61"/>
    <mergeCell ref="H67:H70"/>
    <mergeCell ref="H76:H79"/>
    <mergeCell ref="H86:H89"/>
    <mergeCell ref="H96:H99"/>
    <mergeCell ref="H106:H109"/>
    <mergeCell ref="H111:H114"/>
    <mergeCell ref="H120:H123"/>
    <mergeCell ref="A115:A118"/>
    <mergeCell ref="A120:A123"/>
    <mergeCell ref="A125:A128"/>
    <mergeCell ref="C8:C12"/>
    <mergeCell ref="C18:C22"/>
    <mergeCell ref="C28:C32"/>
    <mergeCell ref="C38:C42"/>
    <mergeCell ref="C47:C51"/>
    <mergeCell ref="C57:C61"/>
    <mergeCell ref="A95:B95"/>
    <mergeCell ref="A100:B100"/>
    <mergeCell ref="A105:B105"/>
    <mergeCell ref="A110:B110"/>
    <mergeCell ref="C66:C70"/>
    <mergeCell ref="C75:C79"/>
    <mergeCell ref="C85:C89"/>
    <mergeCell ref="C95:C99"/>
    <mergeCell ref="C105:C109"/>
    <mergeCell ref="C110:C114"/>
    <mergeCell ref="A111:A114"/>
    <mergeCell ref="A124:B124"/>
    <mergeCell ref="A131:H131"/>
    <mergeCell ref="A132:H132"/>
    <mergeCell ref="A4:A7"/>
    <mergeCell ref="A9:A12"/>
    <mergeCell ref="A14:A17"/>
    <mergeCell ref="A19:A22"/>
    <mergeCell ref="A24:A27"/>
    <mergeCell ref="A29:A32"/>
    <mergeCell ref="A34:A37"/>
    <mergeCell ref="A86:A89"/>
    <mergeCell ref="A91:A94"/>
    <mergeCell ref="A96:A99"/>
    <mergeCell ref="A101:A104"/>
    <mergeCell ref="A106:A109"/>
    <mergeCell ref="A119:B119"/>
    <mergeCell ref="A53:A56"/>
    <mergeCell ref="A58:A61"/>
    <mergeCell ref="A90:B90"/>
    <mergeCell ref="A57:B57"/>
    <mergeCell ref="A66:B66"/>
    <mergeCell ref="A75:B75"/>
    <mergeCell ref="A80:B80"/>
    <mergeCell ref="A85:B85"/>
    <mergeCell ref="A62:A65"/>
    <mergeCell ref="A67:A70"/>
    <mergeCell ref="A71:A74"/>
    <mergeCell ref="A76:A79"/>
    <mergeCell ref="A81:A84"/>
    <mergeCell ref="A3:B3"/>
    <mergeCell ref="A8:B8"/>
    <mergeCell ref="A13:B13"/>
    <mergeCell ref="A18:B18"/>
    <mergeCell ref="A23:B23"/>
    <mergeCell ref="A28:B28"/>
    <mergeCell ref="A33:B33"/>
    <mergeCell ref="A38:B38"/>
    <mergeCell ref="A47:B47"/>
    <mergeCell ref="A52:B52"/>
    <mergeCell ref="A39:A42"/>
    <mergeCell ref="A43:A46"/>
    <mergeCell ref="A48:A5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20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>
      <c r="A1" s="104" t="s">
        <v>132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6" t="s">
        <v>133</v>
      </c>
      <c r="B3" s="6" t="s">
        <v>134</v>
      </c>
      <c r="C3" s="6" t="s">
        <v>135</v>
      </c>
      <c r="D3" s="6" t="s">
        <v>136</v>
      </c>
      <c r="E3" s="6" t="s">
        <v>137</v>
      </c>
      <c r="F3" s="6" t="s">
        <v>138</v>
      </c>
      <c r="G3" s="6" t="s">
        <v>139</v>
      </c>
      <c r="H3" s="6" t="s">
        <v>140</v>
      </c>
    </row>
    <row r="4" spans="1:8" ht="39" customHeight="1">
      <c r="A4" s="25" t="s">
        <v>141</v>
      </c>
      <c r="B4" s="26" t="s">
        <v>142</v>
      </c>
      <c r="C4" s="27">
        <v>2</v>
      </c>
      <c r="D4" s="27">
        <v>3821.7702800983002</v>
      </c>
      <c r="E4" s="26" t="s">
        <v>143</v>
      </c>
      <c r="F4" s="26"/>
      <c r="G4" s="27">
        <v>7643.5405601966004</v>
      </c>
      <c r="H4" s="28"/>
    </row>
    <row r="5" spans="1:8" ht="39" customHeight="1">
      <c r="A5" s="25" t="s">
        <v>144</v>
      </c>
      <c r="B5" s="26" t="s">
        <v>142</v>
      </c>
      <c r="C5" s="27">
        <v>6</v>
      </c>
      <c r="D5" s="27">
        <v>826.33740497558995</v>
      </c>
      <c r="E5" s="26"/>
      <c r="F5" s="26"/>
      <c r="G5" s="27">
        <v>4958.0244298534999</v>
      </c>
      <c r="H5" s="28"/>
    </row>
    <row r="6" spans="1:8" ht="39" customHeight="1">
      <c r="A6" s="25" t="s">
        <v>145</v>
      </c>
      <c r="B6" s="26" t="s">
        <v>142</v>
      </c>
      <c r="C6" s="27">
        <v>6</v>
      </c>
      <c r="D6" s="27">
        <v>672.81914181661</v>
      </c>
      <c r="E6" s="26"/>
      <c r="F6" s="26"/>
      <c r="G6" s="27">
        <v>4036.9148508997</v>
      </c>
      <c r="H6" s="28"/>
    </row>
    <row r="7" spans="1:8" ht="39" customHeight="1">
      <c r="A7" s="25" t="s">
        <v>146</v>
      </c>
      <c r="B7" s="26" t="s">
        <v>142</v>
      </c>
      <c r="C7" s="27">
        <v>12</v>
      </c>
      <c r="D7" s="27">
        <v>8.7615421164317002</v>
      </c>
      <c r="E7" s="26"/>
      <c r="F7" s="26"/>
      <c r="G7" s="27">
        <v>105.13850539718</v>
      </c>
      <c r="H7" s="28"/>
    </row>
    <row r="8" spans="1:8" ht="39" customHeight="1">
      <c r="A8" s="25" t="s">
        <v>147</v>
      </c>
      <c r="B8" s="26" t="s">
        <v>142</v>
      </c>
      <c r="C8" s="27">
        <v>6.3333333333333002</v>
      </c>
      <c r="D8" s="27">
        <v>26.34516470849</v>
      </c>
      <c r="E8" s="26"/>
      <c r="F8" s="26"/>
      <c r="G8" s="27">
        <v>166.85270982044</v>
      </c>
      <c r="H8" s="28"/>
    </row>
    <row r="9" spans="1:8" ht="39" customHeight="1">
      <c r="A9" s="25" t="s">
        <v>148</v>
      </c>
      <c r="B9" s="26" t="s">
        <v>142</v>
      </c>
      <c r="C9" s="27">
        <v>42.222222222222001</v>
      </c>
      <c r="D9" s="27">
        <v>19.225895489928</v>
      </c>
      <c r="E9" s="26"/>
      <c r="F9" s="26"/>
      <c r="G9" s="27">
        <v>811.76003179695999</v>
      </c>
      <c r="H9" s="28"/>
    </row>
    <row r="10" spans="1:8" ht="39" customHeight="1">
      <c r="A10" s="25" t="s">
        <v>149</v>
      </c>
      <c r="B10" s="26" t="s">
        <v>142</v>
      </c>
      <c r="C10" s="27">
        <v>10.555555555555999</v>
      </c>
      <c r="D10" s="27">
        <v>41.453615319184003</v>
      </c>
      <c r="E10" s="26"/>
      <c r="F10" s="26"/>
      <c r="G10" s="27">
        <v>437.56593948028001</v>
      </c>
      <c r="H10" s="28"/>
    </row>
    <row r="11" spans="1:8" ht="39" customHeight="1">
      <c r="A11" s="25" t="s">
        <v>150</v>
      </c>
      <c r="B11" s="26" t="s">
        <v>142</v>
      </c>
      <c r="C11" s="27">
        <v>2.1111111111111001</v>
      </c>
      <c r="D11" s="27">
        <v>42.550415643793997</v>
      </c>
      <c r="E11" s="26"/>
      <c r="F11" s="26"/>
      <c r="G11" s="27">
        <v>89.828655248009994</v>
      </c>
      <c r="H11" s="28"/>
    </row>
    <row r="12" spans="1:8" ht="39" customHeight="1">
      <c r="A12" s="25" t="s">
        <v>151</v>
      </c>
      <c r="B12" s="26" t="s">
        <v>142</v>
      </c>
      <c r="C12" s="27">
        <v>52.777777777777999</v>
      </c>
      <c r="D12" s="27">
        <v>4.0651665034173998</v>
      </c>
      <c r="E12" s="26"/>
      <c r="F12" s="26"/>
      <c r="G12" s="27">
        <v>214.55045434703001</v>
      </c>
      <c r="H12" s="28"/>
    </row>
    <row r="13" spans="1:8" ht="39" customHeight="1">
      <c r="A13" s="25" t="s">
        <v>152</v>
      </c>
      <c r="B13" s="26" t="s">
        <v>142</v>
      </c>
      <c r="C13" s="27">
        <v>2.1111111111111001</v>
      </c>
      <c r="D13" s="27">
        <v>124.10572748357001</v>
      </c>
      <c r="E13" s="26"/>
      <c r="F13" s="26"/>
      <c r="G13" s="27">
        <v>262.00098024309</v>
      </c>
      <c r="H13" s="28"/>
    </row>
    <row r="14" spans="1:8" ht="39" customHeight="1">
      <c r="A14" s="25" t="s">
        <v>153</v>
      </c>
      <c r="B14" s="26" t="s">
        <v>142</v>
      </c>
      <c r="C14" s="27">
        <v>12.666666666667</v>
      </c>
      <c r="D14" s="27">
        <v>1.4763413330312001</v>
      </c>
      <c r="E14" s="26"/>
      <c r="F14" s="26"/>
      <c r="G14" s="27">
        <v>18.700323551728999</v>
      </c>
      <c r="H14" s="28"/>
    </row>
    <row r="15" spans="1:8" ht="39" customHeight="1">
      <c r="A15" s="25" t="s">
        <v>154</v>
      </c>
      <c r="B15" s="26" t="s">
        <v>142</v>
      </c>
      <c r="C15" s="27">
        <v>6.3333333333333002</v>
      </c>
      <c r="D15" s="27">
        <v>1.3508732310739</v>
      </c>
      <c r="E15" s="26"/>
      <c r="F15" s="26"/>
      <c r="G15" s="27">
        <v>8.5555304634679992</v>
      </c>
      <c r="H15" s="28"/>
    </row>
    <row r="16" spans="1:8" ht="39" customHeight="1">
      <c r="A16" s="25" t="s">
        <v>155</v>
      </c>
      <c r="B16" s="26" t="s">
        <v>142</v>
      </c>
      <c r="C16" s="27">
        <v>3.7545547296312001</v>
      </c>
      <c r="D16" s="27">
        <v>25.632087662364999</v>
      </c>
      <c r="E16" s="26">
        <v>0.4</v>
      </c>
      <c r="F16" s="26"/>
      <c r="G16" s="27">
        <v>96.237075963055005</v>
      </c>
      <c r="H16" s="28"/>
    </row>
    <row r="17" spans="1:8" ht="39" customHeight="1">
      <c r="A17" s="25" t="s">
        <v>156</v>
      </c>
      <c r="B17" s="26" t="s">
        <v>142</v>
      </c>
      <c r="C17" s="27">
        <v>34.059175047369003</v>
      </c>
      <c r="D17" s="27">
        <v>19.447555803385999</v>
      </c>
      <c r="E17" s="26">
        <v>0.4</v>
      </c>
      <c r="F17" s="26"/>
      <c r="G17" s="27">
        <v>662.36770735100004</v>
      </c>
      <c r="H17" s="28"/>
    </row>
    <row r="18" spans="1:8" ht="39" customHeight="1">
      <c r="A18" s="25" t="s">
        <v>157</v>
      </c>
      <c r="B18" s="26" t="s">
        <v>142</v>
      </c>
      <c r="C18" s="27">
        <v>3.0840985279113999</v>
      </c>
      <c r="D18" s="27">
        <v>80.053876886355994</v>
      </c>
      <c r="E18" s="26">
        <v>0.4</v>
      </c>
      <c r="F18" s="26"/>
      <c r="G18" s="27">
        <v>246.89404385880999</v>
      </c>
      <c r="H18" s="28"/>
    </row>
    <row r="19" spans="1:8" ht="39" customHeight="1">
      <c r="A19" s="25" t="s">
        <v>158</v>
      </c>
      <c r="B19" s="26" t="s">
        <v>159</v>
      </c>
      <c r="C19" s="27">
        <v>1.0154729631249</v>
      </c>
      <c r="D19" s="27">
        <v>881.09974599531995</v>
      </c>
      <c r="E19" s="26">
        <v>0.4</v>
      </c>
      <c r="F19" s="26"/>
      <c r="G19" s="27">
        <v>894.73296987446997</v>
      </c>
      <c r="H19" s="28"/>
    </row>
    <row r="20" spans="1:8" ht="39" customHeight="1">
      <c r="A20" s="25" t="s">
        <v>160</v>
      </c>
      <c r="B20" s="26" t="s">
        <v>142</v>
      </c>
      <c r="C20" s="27">
        <v>31.511441480834002</v>
      </c>
      <c r="D20" s="27">
        <v>19.225895489928</v>
      </c>
      <c r="E20" s="26">
        <v>0.4</v>
      </c>
      <c r="F20" s="26"/>
      <c r="G20" s="27">
        <v>605.83568064748999</v>
      </c>
      <c r="H20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5"/>
  <sheetViews>
    <sheetView zoomScale="90" zoomScaleNormal="90" workbookViewId="0">
      <selection activeCell="B18" sqref="B18:B19"/>
    </sheetView>
  </sheetViews>
  <sheetFormatPr defaultColWidth="8.88671875" defaultRowHeight="15.6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>
      <c r="A1" s="4"/>
      <c r="B1" s="4"/>
      <c r="C1" s="4"/>
      <c r="D1" s="4"/>
      <c r="E1" s="4"/>
      <c r="F1" s="4"/>
      <c r="G1" s="4"/>
      <c r="H1" s="4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2"/>
      <c r="B3" s="2"/>
      <c r="C3" s="2"/>
      <c r="E3" s="2"/>
      <c r="F3" s="2"/>
      <c r="G3" s="2"/>
      <c r="H3" s="2"/>
    </row>
    <row r="4" spans="1:8">
      <c r="A4" s="1"/>
      <c r="B4" s="1"/>
      <c r="C4" s="1"/>
      <c r="D4" s="1"/>
      <c r="E4" s="1"/>
      <c r="F4" s="1"/>
      <c r="G4" s="1"/>
      <c r="H4" s="1"/>
    </row>
    <row r="5" spans="1:8">
      <c r="A5" s="1"/>
      <c r="B5" s="1"/>
      <c r="C5" s="1"/>
      <c r="D5" s="1"/>
      <c r="E5" s="1"/>
      <c r="F5" s="1"/>
      <c r="G5" s="1"/>
      <c r="H5" s="1"/>
    </row>
    <row r="6" spans="1:8">
      <c r="A6" s="1"/>
      <c r="B6" s="1"/>
      <c r="C6" s="23"/>
      <c r="D6" s="1"/>
      <c r="E6" s="1"/>
      <c r="F6" s="1"/>
      <c r="G6" s="1"/>
      <c r="H6" s="1"/>
    </row>
    <row r="7" spans="1:8">
      <c r="A7" s="1"/>
      <c r="B7" s="1"/>
      <c r="C7" s="1"/>
      <c r="D7" s="1"/>
      <c r="E7" s="1"/>
      <c r="F7" s="1"/>
      <c r="G7" s="1"/>
      <c r="H7" s="1"/>
    </row>
    <row r="8" spans="1:8">
      <c r="A8" s="2"/>
      <c r="B8" s="2"/>
      <c r="C8" s="2"/>
      <c r="E8" s="2"/>
      <c r="F8" s="2"/>
      <c r="G8" s="2"/>
      <c r="H8" s="2"/>
    </row>
    <row r="9" spans="1:8">
      <c r="A9" s="1"/>
      <c r="B9" s="1"/>
      <c r="C9" s="1"/>
      <c r="D9" s="1"/>
      <c r="E9" s="1"/>
      <c r="F9" s="1"/>
      <c r="G9" s="1"/>
      <c r="H9" s="1"/>
    </row>
    <row r="10" spans="1:8">
      <c r="A10" s="1"/>
      <c r="B10" s="1"/>
      <c r="C10" s="1"/>
      <c r="D10" s="1"/>
      <c r="E10" s="1"/>
      <c r="F10" s="1"/>
      <c r="G10" s="1"/>
      <c r="H10" s="1"/>
    </row>
    <row r="11" spans="1:8">
      <c r="A11" s="3"/>
      <c r="B11" s="3"/>
      <c r="C11" s="33" t="s">
        <v>11</v>
      </c>
      <c r="E11" s="3"/>
      <c r="F11" s="3"/>
      <c r="G11" s="3"/>
      <c r="H11" s="3"/>
    </row>
    <row r="12" spans="1:8">
      <c r="A12" s="1"/>
      <c r="B12" s="1"/>
      <c r="C12" s="1"/>
      <c r="D12" s="1"/>
      <c r="E12" s="1"/>
      <c r="F12" s="1"/>
      <c r="G12" s="1"/>
      <c r="H12" s="1"/>
    </row>
    <row r="13" spans="1:8" ht="78.75" customHeight="1">
      <c r="A13" s="88" t="s">
        <v>176</v>
      </c>
      <c r="B13" s="88"/>
      <c r="C13" s="88"/>
      <c r="D13" s="88"/>
      <c r="E13" s="88"/>
      <c r="F13" s="88"/>
      <c r="G13" s="88"/>
      <c r="H13" s="88"/>
    </row>
    <row r="14" spans="1:8">
      <c r="A14" s="14"/>
      <c r="B14" s="14"/>
      <c r="C14" s="2" t="s">
        <v>3</v>
      </c>
      <c r="E14" s="14"/>
      <c r="F14" s="14"/>
      <c r="G14" s="14"/>
      <c r="H14" s="14"/>
    </row>
    <row r="15" spans="1:8">
      <c r="A15" s="1"/>
      <c r="B15" s="1"/>
      <c r="C15" s="1"/>
      <c r="D15" s="1"/>
      <c r="E15" s="24"/>
      <c r="F15" s="1"/>
      <c r="G15" s="1"/>
      <c r="H15" s="1"/>
    </row>
    <row r="16" spans="1:8">
      <c r="A16" s="1" t="s">
        <v>12</v>
      </c>
      <c r="B16" s="1"/>
      <c r="C16" s="1"/>
      <c r="D16" s="1"/>
      <c r="E16" s="1"/>
      <c r="F16" s="1"/>
      <c r="G16" s="1"/>
      <c r="H16" s="31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 ht="36" customHeight="1">
      <c r="A18" s="91" t="s">
        <v>4</v>
      </c>
      <c r="B18" s="91" t="s">
        <v>13</v>
      </c>
      <c r="C18" s="91" t="s">
        <v>14</v>
      </c>
      <c r="D18" s="92" t="s">
        <v>15</v>
      </c>
      <c r="E18" s="93"/>
      <c r="F18" s="93"/>
      <c r="G18" s="93"/>
      <c r="H18" s="94"/>
    </row>
    <row r="19" spans="1:8" ht="94.5" customHeight="1">
      <c r="A19" s="91"/>
      <c r="B19" s="91"/>
      <c r="C19" s="91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>
      <c r="A25" s="6">
        <v>1</v>
      </c>
      <c r="B25" s="6" t="s">
        <v>24</v>
      </c>
      <c r="C25" s="32" t="s">
        <v>25</v>
      </c>
      <c r="D25" s="20">
        <v>1701.6058088939001</v>
      </c>
      <c r="E25" s="20">
        <v>123.73644460872001</v>
      </c>
      <c r="F25" s="20">
        <v>7643.5405601966004</v>
      </c>
      <c r="G25" s="20">
        <v>0</v>
      </c>
      <c r="H25" s="20">
        <v>9468.8828136991997</v>
      </c>
    </row>
    <row r="26" spans="1:8" ht="31.2">
      <c r="A26" s="6">
        <v>2</v>
      </c>
      <c r="B26" s="6" t="s">
        <v>26</v>
      </c>
      <c r="C26" s="32" t="s">
        <v>27</v>
      </c>
      <c r="D26" s="20">
        <v>408.08500161619997</v>
      </c>
      <c r="E26" s="20">
        <v>176.65908755590999</v>
      </c>
      <c r="F26" s="20">
        <v>9100.0759668629998</v>
      </c>
      <c r="G26" s="20">
        <v>0</v>
      </c>
      <c r="H26" s="20">
        <v>9684.8200560350997</v>
      </c>
    </row>
    <row r="27" spans="1:8">
      <c r="A27" s="6">
        <v>3</v>
      </c>
      <c r="B27" s="6" t="s">
        <v>28</v>
      </c>
      <c r="C27" s="32" t="s">
        <v>29</v>
      </c>
      <c r="D27" s="20">
        <v>4.3483991261692001</v>
      </c>
      <c r="E27" s="20">
        <v>2150.2944044366</v>
      </c>
      <c r="F27" s="20">
        <v>0</v>
      </c>
      <c r="G27" s="20">
        <v>0</v>
      </c>
      <c r="H27" s="20">
        <v>2154.6428035628001</v>
      </c>
    </row>
    <row r="28" spans="1:8" ht="31.2">
      <c r="A28" s="6">
        <v>4</v>
      </c>
      <c r="B28" s="6" t="s">
        <v>30</v>
      </c>
      <c r="C28" s="32" t="s">
        <v>31</v>
      </c>
      <c r="D28" s="20">
        <v>214.75329444518999</v>
      </c>
      <c r="E28" s="20">
        <v>16.899507766136001</v>
      </c>
      <c r="F28" s="20">
        <v>0</v>
      </c>
      <c r="G28" s="20">
        <v>0</v>
      </c>
      <c r="H28" s="20">
        <v>231.65280221133</v>
      </c>
    </row>
    <row r="29" spans="1:8">
      <c r="A29" s="6">
        <v>5</v>
      </c>
      <c r="B29" s="6" t="s">
        <v>30</v>
      </c>
      <c r="C29" s="32" t="s">
        <v>32</v>
      </c>
      <c r="D29" s="20">
        <v>3239.979655824</v>
      </c>
      <c r="E29" s="20">
        <v>49.293986897460996</v>
      </c>
      <c r="F29" s="20">
        <v>0</v>
      </c>
      <c r="G29" s="20">
        <v>0</v>
      </c>
      <c r="H29" s="20">
        <v>3289.2736427213999</v>
      </c>
    </row>
    <row r="30" spans="1:8">
      <c r="A30" s="6"/>
      <c r="B30" s="9"/>
      <c r="C30" s="9" t="s">
        <v>33</v>
      </c>
      <c r="D30" s="20">
        <v>5568.7721599054003</v>
      </c>
      <c r="E30" s="20">
        <v>2516.8834312648</v>
      </c>
      <c r="F30" s="20">
        <v>16743.616527059999</v>
      </c>
      <c r="G30" s="20">
        <v>0</v>
      </c>
      <c r="H30" s="20">
        <v>24829.272118230001</v>
      </c>
    </row>
    <row r="31" spans="1:8">
      <c r="A31" s="6"/>
      <c r="B31" s="9"/>
      <c r="C31" s="10" t="s">
        <v>34</v>
      </c>
      <c r="D31" s="20"/>
      <c r="E31" s="20"/>
      <c r="F31" s="20"/>
      <c r="G31" s="20"/>
      <c r="H31" s="20"/>
    </row>
    <row r="32" spans="1:8" s="14" customFormat="1">
      <c r="A32" s="21"/>
      <c r="B32" s="21"/>
      <c r="C32" s="22"/>
      <c r="D32" s="20"/>
      <c r="E32" s="20"/>
      <c r="F32" s="20"/>
      <c r="G32" s="20"/>
      <c r="H32" s="20">
        <f>SUM(D32:G32)</f>
        <v>0</v>
      </c>
    </row>
    <row r="33" spans="1:8">
      <c r="A33" s="6"/>
      <c r="B33" s="9"/>
      <c r="C33" s="9" t="s">
        <v>35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>
      <c r="A34" s="13"/>
      <c r="B34" s="9"/>
      <c r="C34" s="11" t="s">
        <v>36</v>
      </c>
      <c r="D34" s="20"/>
      <c r="E34" s="20"/>
      <c r="F34" s="20"/>
      <c r="G34" s="20"/>
      <c r="H34" s="20"/>
    </row>
    <row r="35" spans="1:8">
      <c r="A35" s="13"/>
      <c r="B35" s="6"/>
      <c r="C35" s="12"/>
      <c r="D35" s="20"/>
      <c r="E35" s="20"/>
      <c r="F35" s="20"/>
      <c r="G35" s="20"/>
      <c r="H35" s="20">
        <f>SUM(D35:G35)</f>
        <v>0</v>
      </c>
    </row>
    <row r="36" spans="1:8">
      <c r="A36" s="6"/>
      <c r="B36" s="9"/>
      <c r="C36" s="11" t="s">
        <v>37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>
      <c r="A37" s="6"/>
      <c r="B37" s="9"/>
      <c r="C37" s="10" t="s">
        <v>38</v>
      </c>
      <c r="D37" s="20"/>
      <c r="E37" s="20"/>
      <c r="F37" s="20"/>
      <c r="G37" s="20"/>
      <c r="H37" s="20"/>
    </row>
    <row r="38" spans="1:8" s="14" customFormat="1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>
      <c r="A39" s="6"/>
      <c r="B39" s="9"/>
      <c r="C39" s="9" t="s">
        <v>39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31.5" customHeight="1">
      <c r="A40" s="6"/>
      <c r="B40" s="9"/>
      <c r="C40" s="10" t="s">
        <v>40</v>
      </c>
      <c r="D40" s="20"/>
      <c r="E40" s="20"/>
      <c r="F40" s="20"/>
      <c r="G40" s="20"/>
      <c r="H40" s="20"/>
    </row>
    <row r="41" spans="1:8" s="14" customFormat="1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>
      <c r="A42" s="6"/>
      <c r="B42" s="9"/>
      <c r="C42" s="9" t="s">
        <v>41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>
      <c r="A43" s="6"/>
      <c r="B43" s="9"/>
      <c r="C43" s="10" t="s">
        <v>42</v>
      </c>
      <c r="D43" s="20"/>
      <c r="E43" s="20"/>
      <c r="F43" s="20"/>
      <c r="G43" s="20"/>
      <c r="H43" s="20"/>
    </row>
    <row r="44" spans="1:8" s="14" customFormat="1">
      <c r="A44" s="21"/>
      <c r="B44" s="21"/>
      <c r="C44" s="22"/>
      <c r="D44" s="20"/>
      <c r="E44" s="20"/>
      <c r="F44" s="20"/>
      <c r="G44" s="20"/>
      <c r="H44" s="20">
        <f>SUM(D44:G44)</f>
        <v>0</v>
      </c>
    </row>
    <row r="45" spans="1:8">
      <c r="A45" s="6"/>
      <c r="B45" s="9"/>
      <c r="C45" s="9" t="s">
        <v>43</v>
      </c>
      <c r="D45" s="20">
        <f>SUM(D44:D44)</f>
        <v>0</v>
      </c>
      <c r="E45" s="20">
        <f>SUM(E44:E44)</f>
        <v>0</v>
      </c>
      <c r="F45" s="20">
        <f>SUM(F44:F44)</f>
        <v>0</v>
      </c>
      <c r="G45" s="20">
        <f>SUM(G44:G44)</f>
        <v>0</v>
      </c>
      <c r="H45" s="20">
        <f>SUM(D45:G45)</f>
        <v>0</v>
      </c>
    </row>
    <row r="46" spans="1:8">
      <c r="A46" s="6"/>
      <c r="B46" s="9"/>
      <c r="C46" s="9" t="s">
        <v>44</v>
      </c>
      <c r="D46" s="20">
        <v>5568.7721599054003</v>
      </c>
      <c r="E46" s="20">
        <v>2516.8834312648</v>
      </c>
      <c r="F46" s="20">
        <v>16743.616527059999</v>
      </c>
      <c r="G46" s="20">
        <v>0</v>
      </c>
      <c r="H46" s="20">
        <v>24829.272118230001</v>
      </c>
    </row>
    <row r="47" spans="1:8">
      <c r="A47" s="6"/>
      <c r="B47" s="9"/>
      <c r="C47" s="10" t="s">
        <v>45</v>
      </c>
      <c r="D47" s="20"/>
      <c r="E47" s="20"/>
      <c r="F47" s="20"/>
      <c r="G47" s="20"/>
      <c r="H47" s="20"/>
    </row>
    <row r="48" spans="1:8" ht="31.2">
      <c r="A48" s="6">
        <v>6</v>
      </c>
      <c r="B48" s="6" t="s">
        <v>46</v>
      </c>
      <c r="C48" s="32" t="s">
        <v>47</v>
      </c>
      <c r="D48" s="20">
        <v>52.765795531869998</v>
      </c>
      <c r="E48" s="20">
        <v>7.4847946837243997</v>
      </c>
      <c r="F48" s="20">
        <v>0</v>
      </c>
      <c r="G48" s="20">
        <v>0</v>
      </c>
      <c r="H48" s="20">
        <v>60.250590215594002</v>
      </c>
    </row>
    <row r="49" spans="1:8" ht="31.2">
      <c r="A49" s="6">
        <v>7</v>
      </c>
      <c r="B49" s="6" t="s">
        <v>46</v>
      </c>
      <c r="C49" s="32" t="s">
        <v>48</v>
      </c>
      <c r="D49" s="20">
        <v>27.152551944584001</v>
      </c>
      <c r="E49" s="20">
        <v>15.670129480457</v>
      </c>
      <c r="F49" s="20">
        <v>0</v>
      </c>
      <c r="G49" s="20">
        <v>0</v>
      </c>
      <c r="H49" s="20">
        <v>42.822681425040997</v>
      </c>
    </row>
    <row r="50" spans="1:8" ht="31.2">
      <c r="A50" s="6">
        <v>8</v>
      </c>
      <c r="B50" s="6" t="s">
        <v>49</v>
      </c>
      <c r="C50" s="32" t="s">
        <v>50</v>
      </c>
      <c r="D50" s="20">
        <v>69.094659005382994</v>
      </c>
      <c r="E50" s="20">
        <v>1.3238698932719</v>
      </c>
      <c r="F50" s="20">
        <v>0</v>
      </c>
      <c r="G50" s="20">
        <v>0</v>
      </c>
      <c r="H50" s="20">
        <v>70.418528898654998</v>
      </c>
    </row>
    <row r="51" spans="1:8">
      <c r="A51" s="6"/>
      <c r="B51" s="9"/>
      <c r="C51" s="9" t="s">
        <v>51</v>
      </c>
      <c r="D51" s="20">
        <v>149.01300648183999</v>
      </c>
      <c r="E51" s="20">
        <v>24.478794057453001</v>
      </c>
      <c r="F51" s="20">
        <v>0</v>
      </c>
      <c r="G51" s="20">
        <v>0</v>
      </c>
      <c r="H51" s="20">
        <v>173.49180053929001</v>
      </c>
    </row>
    <row r="52" spans="1:8">
      <c r="A52" s="6"/>
      <c r="B52" s="9"/>
      <c r="C52" s="9" t="s">
        <v>52</v>
      </c>
      <c r="D52" s="20">
        <v>5717.7851663872998</v>
      </c>
      <c r="E52" s="20">
        <v>2541.3622253223002</v>
      </c>
      <c r="F52" s="20">
        <v>16743.616527059999</v>
      </c>
      <c r="G52" s="20">
        <v>0</v>
      </c>
      <c r="H52" s="20">
        <v>25002.763918769</v>
      </c>
    </row>
    <row r="53" spans="1:8">
      <c r="A53" s="6"/>
      <c r="B53" s="9"/>
      <c r="C53" s="9" t="s">
        <v>53</v>
      </c>
      <c r="D53" s="20"/>
      <c r="E53" s="20"/>
      <c r="F53" s="20"/>
      <c r="G53" s="20"/>
      <c r="H53" s="20"/>
    </row>
    <row r="54" spans="1:8">
      <c r="A54" s="6">
        <v>9</v>
      </c>
      <c r="B54" s="6" t="s">
        <v>54</v>
      </c>
      <c r="C54" s="7" t="s">
        <v>55</v>
      </c>
      <c r="D54" s="20">
        <v>0</v>
      </c>
      <c r="E54" s="20">
        <v>0</v>
      </c>
      <c r="F54" s="20">
        <v>0</v>
      </c>
      <c r="G54" s="20">
        <v>192.70920288828</v>
      </c>
      <c r="H54" s="20">
        <v>192.70920288828</v>
      </c>
    </row>
    <row r="55" spans="1:8" ht="31.2">
      <c r="A55" s="6">
        <v>10</v>
      </c>
      <c r="B55" s="6" t="s">
        <v>56</v>
      </c>
      <c r="C55" s="7" t="s">
        <v>57</v>
      </c>
      <c r="D55" s="20">
        <v>92.585712673632997</v>
      </c>
      <c r="E55" s="20">
        <v>28.874385008200001</v>
      </c>
      <c r="F55" s="20">
        <v>0</v>
      </c>
      <c r="G55" s="20">
        <v>0</v>
      </c>
      <c r="H55" s="20">
        <v>121.46009768183001</v>
      </c>
    </row>
    <row r="56" spans="1:8">
      <c r="A56" s="6">
        <v>11</v>
      </c>
      <c r="B56" s="6" t="s">
        <v>58</v>
      </c>
      <c r="C56" s="7" t="s">
        <v>59</v>
      </c>
      <c r="D56" s="20">
        <v>0</v>
      </c>
      <c r="E56" s="20">
        <v>0</v>
      </c>
      <c r="F56" s="20">
        <v>0</v>
      </c>
      <c r="G56" s="20">
        <v>40.600175073532</v>
      </c>
      <c r="H56" s="20">
        <v>40.600175073532</v>
      </c>
    </row>
    <row r="57" spans="1:8">
      <c r="A57" s="6">
        <v>12</v>
      </c>
      <c r="B57" s="6"/>
      <c r="C57" s="7" t="s">
        <v>60</v>
      </c>
      <c r="D57" s="20">
        <v>0</v>
      </c>
      <c r="E57" s="20">
        <v>0</v>
      </c>
      <c r="F57" s="20">
        <v>0</v>
      </c>
      <c r="G57" s="20">
        <v>123.31285872795</v>
      </c>
      <c r="H57" s="20">
        <v>123.31285872795</v>
      </c>
    </row>
    <row r="58" spans="1:8">
      <c r="A58" s="6">
        <v>13</v>
      </c>
      <c r="B58" s="6"/>
      <c r="C58" s="7" t="s">
        <v>61</v>
      </c>
      <c r="D58" s="20">
        <v>0</v>
      </c>
      <c r="E58" s="20">
        <v>0</v>
      </c>
      <c r="F58" s="20">
        <v>0</v>
      </c>
      <c r="G58" s="20">
        <v>61.769178365941002</v>
      </c>
      <c r="H58" s="20">
        <v>61.769178365941002</v>
      </c>
    </row>
    <row r="59" spans="1:8" ht="31.2">
      <c r="A59" s="6">
        <v>14</v>
      </c>
      <c r="B59" s="6" t="s">
        <v>62</v>
      </c>
      <c r="C59" s="7" t="s">
        <v>27</v>
      </c>
      <c r="D59" s="20">
        <v>0</v>
      </c>
      <c r="E59" s="20">
        <v>0</v>
      </c>
      <c r="F59" s="20">
        <v>0</v>
      </c>
      <c r="G59" s="20">
        <v>410.28069340046</v>
      </c>
      <c r="H59" s="20">
        <v>410.28069340046</v>
      </c>
    </row>
    <row r="60" spans="1:8">
      <c r="A60" s="6">
        <v>15</v>
      </c>
      <c r="B60" s="6" t="s">
        <v>63</v>
      </c>
      <c r="C60" s="7" t="s">
        <v>59</v>
      </c>
      <c r="D60" s="20">
        <v>0</v>
      </c>
      <c r="E60" s="20">
        <v>0</v>
      </c>
      <c r="F60" s="20">
        <v>0</v>
      </c>
      <c r="G60" s="20">
        <v>91.294538790597002</v>
      </c>
      <c r="H60" s="20">
        <v>91.294538790597002</v>
      </c>
    </row>
    <row r="61" spans="1:8">
      <c r="A61" s="6">
        <v>16</v>
      </c>
      <c r="B61" s="6" t="s">
        <v>64</v>
      </c>
      <c r="C61" s="7" t="s">
        <v>65</v>
      </c>
      <c r="D61" s="20">
        <v>0</v>
      </c>
      <c r="E61" s="20">
        <v>0</v>
      </c>
      <c r="F61" s="20">
        <v>0</v>
      </c>
      <c r="G61" s="20">
        <v>25.582713640762002</v>
      </c>
      <c r="H61" s="20">
        <v>25.582713640762002</v>
      </c>
    </row>
    <row r="62" spans="1:8" ht="31.2">
      <c r="A62" s="6">
        <v>17</v>
      </c>
      <c r="B62" s="6" t="s">
        <v>66</v>
      </c>
      <c r="C62" s="7" t="s">
        <v>67</v>
      </c>
      <c r="D62" s="20">
        <v>0</v>
      </c>
      <c r="E62" s="20">
        <v>0</v>
      </c>
      <c r="F62" s="20">
        <v>0</v>
      </c>
      <c r="G62" s="20">
        <v>5.0912019286790002</v>
      </c>
      <c r="H62" s="20">
        <v>5.0912019286790002</v>
      </c>
    </row>
    <row r="63" spans="1:8" ht="31.2">
      <c r="A63" s="6">
        <v>18</v>
      </c>
      <c r="B63" s="6" t="s">
        <v>68</v>
      </c>
      <c r="C63" s="7" t="s">
        <v>57</v>
      </c>
      <c r="D63" s="20">
        <v>91.971900602066</v>
      </c>
      <c r="E63" s="20">
        <v>1.7622032149343001</v>
      </c>
      <c r="F63" s="20">
        <v>0</v>
      </c>
      <c r="G63" s="20">
        <v>0</v>
      </c>
      <c r="H63" s="20">
        <v>93.734103817000005</v>
      </c>
    </row>
    <row r="64" spans="1:8">
      <c r="A64" s="6">
        <v>19</v>
      </c>
      <c r="B64" s="6" t="s">
        <v>66</v>
      </c>
      <c r="C64" s="7" t="s">
        <v>32</v>
      </c>
      <c r="D64" s="20">
        <v>0</v>
      </c>
      <c r="E64" s="20">
        <v>0</v>
      </c>
      <c r="F64" s="20">
        <v>0</v>
      </c>
      <c r="G64" s="20">
        <v>36.809833337126001</v>
      </c>
      <c r="H64" s="20">
        <v>36.809833337126001</v>
      </c>
    </row>
    <row r="65" spans="1:8">
      <c r="A65" s="6"/>
      <c r="B65" s="9"/>
      <c r="C65" s="9" t="s">
        <v>69</v>
      </c>
      <c r="D65" s="20">
        <v>184.55761327569999</v>
      </c>
      <c r="E65" s="20">
        <v>30.636588223134002</v>
      </c>
      <c r="F65" s="20">
        <v>0</v>
      </c>
      <c r="G65" s="20">
        <v>987.45039615331996</v>
      </c>
      <c r="H65" s="20">
        <v>1202.6445976522</v>
      </c>
    </row>
    <row r="66" spans="1:8">
      <c r="A66" s="6"/>
      <c r="B66" s="9"/>
      <c r="C66" s="9" t="s">
        <v>70</v>
      </c>
      <c r="D66" s="20">
        <v>5902.3427796630003</v>
      </c>
      <c r="E66" s="20">
        <v>2571.9988135454</v>
      </c>
      <c r="F66" s="20">
        <v>16743.616527059999</v>
      </c>
      <c r="G66" s="20">
        <v>987.45039615331996</v>
      </c>
      <c r="H66" s="20">
        <v>26205.408516421001</v>
      </c>
    </row>
    <row r="67" spans="1:8" ht="31.5" customHeight="1">
      <c r="A67" s="6"/>
      <c r="B67" s="9"/>
      <c r="C67" s="9" t="s">
        <v>71</v>
      </c>
      <c r="D67" s="20"/>
      <c r="E67" s="20"/>
      <c r="F67" s="20"/>
      <c r="G67" s="20"/>
      <c r="H67" s="20"/>
    </row>
    <row r="68" spans="1:8">
      <c r="A68" s="6"/>
      <c r="B68" s="6"/>
      <c r="C68" s="7"/>
      <c r="D68" s="20"/>
      <c r="E68" s="20"/>
      <c r="F68" s="20"/>
      <c r="G68" s="20"/>
      <c r="H68" s="20">
        <f>SUM(D68:G68)</f>
        <v>0</v>
      </c>
    </row>
    <row r="69" spans="1:8">
      <c r="A69" s="6"/>
      <c r="B69" s="9"/>
      <c r="C69" s="9" t="s">
        <v>72</v>
      </c>
      <c r="D69" s="20">
        <f>SUM(D68:D68)</f>
        <v>0</v>
      </c>
      <c r="E69" s="20">
        <f>SUM(E68:E68)</f>
        <v>0</v>
      </c>
      <c r="F69" s="20">
        <f>SUM(F68:F68)</f>
        <v>0</v>
      </c>
      <c r="G69" s="20">
        <f>SUM(G68:G68)</f>
        <v>0</v>
      </c>
      <c r="H69" s="20">
        <f>SUM(D69:G69)</f>
        <v>0</v>
      </c>
    </row>
    <row r="70" spans="1:8">
      <c r="A70" s="6"/>
      <c r="B70" s="9"/>
      <c r="C70" s="9" t="s">
        <v>73</v>
      </c>
      <c r="D70" s="20">
        <v>5902.3427796630003</v>
      </c>
      <c r="E70" s="20">
        <v>2571.9988135454</v>
      </c>
      <c r="F70" s="20">
        <v>16743.616527059999</v>
      </c>
      <c r="G70" s="20">
        <v>987.45039615331996</v>
      </c>
      <c r="H70" s="20">
        <v>26205.408516421001</v>
      </c>
    </row>
    <row r="71" spans="1:8" ht="157.5" customHeight="1">
      <c r="A71" s="6"/>
      <c r="B71" s="9"/>
      <c r="C71" s="9" t="s">
        <v>74</v>
      </c>
      <c r="D71" s="20"/>
      <c r="E71" s="20"/>
      <c r="F71" s="20"/>
      <c r="G71" s="20"/>
      <c r="H71" s="20"/>
    </row>
    <row r="72" spans="1:8">
      <c r="A72" s="6">
        <v>20</v>
      </c>
      <c r="B72" s="6" t="s">
        <v>75</v>
      </c>
      <c r="C72" s="7" t="s">
        <v>76</v>
      </c>
      <c r="D72" s="20">
        <v>0</v>
      </c>
      <c r="E72" s="20">
        <v>0</v>
      </c>
      <c r="F72" s="20">
        <v>0</v>
      </c>
      <c r="G72" s="20">
        <v>780.76811999999995</v>
      </c>
      <c r="H72" s="20">
        <v>780.76811999999995</v>
      </c>
    </row>
    <row r="73" spans="1:8">
      <c r="A73" s="6">
        <v>21</v>
      </c>
      <c r="B73" s="6" t="s">
        <v>89</v>
      </c>
      <c r="C73" s="7" t="s">
        <v>92</v>
      </c>
      <c r="D73" s="20">
        <v>0</v>
      </c>
      <c r="E73" s="20">
        <v>0</v>
      </c>
      <c r="F73" s="20">
        <v>0</v>
      </c>
      <c r="G73" s="20">
        <v>493.84244930403997</v>
      </c>
      <c r="H73" s="20">
        <v>493.84244930403997</v>
      </c>
    </row>
    <row r="74" spans="1:8">
      <c r="A74" s="6">
        <v>22</v>
      </c>
      <c r="B74" s="6" t="s">
        <v>90</v>
      </c>
      <c r="C74" s="7" t="s">
        <v>93</v>
      </c>
      <c r="D74" s="20">
        <v>0</v>
      </c>
      <c r="E74" s="20">
        <v>0</v>
      </c>
      <c r="F74" s="20">
        <v>0</v>
      </c>
      <c r="G74" s="20">
        <v>455.10124523566998</v>
      </c>
      <c r="H74" s="20">
        <v>455.10124523566998</v>
      </c>
    </row>
    <row r="75" spans="1:8">
      <c r="A75" s="6">
        <v>23</v>
      </c>
      <c r="B75" s="6" t="s">
        <v>91</v>
      </c>
      <c r="C75" s="7" t="s">
        <v>94</v>
      </c>
      <c r="D75" s="20">
        <v>0</v>
      </c>
      <c r="E75" s="20">
        <v>0</v>
      </c>
      <c r="F75" s="20">
        <v>0</v>
      </c>
      <c r="G75" s="20">
        <v>231.79883466503</v>
      </c>
      <c r="H75" s="20">
        <v>231.79883466503</v>
      </c>
    </row>
    <row r="76" spans="1:8">
      <c r="A76" s="6"/>
      <c r="B76" s="9"/>
      <c r="C76" s="9" t="s">
        <v>88</v>
      </c>
      <c r="D76" s="20">
        <v>0</v>
      </c>
      <c r="E76" s="20">
        <v>0</v>
      </c>
      <c r="F76" s="20">
        <v>0</v>
      </c>
      <c r="G76" s="20">
        <v>1961.5106492047</v>
      </c>
      <c r="H76" s="20">
        <v>1961.5106492047</v>
      </c>
    </row>
    <row r="77" spans="1:8">
      <c r="A77" s="6"/>
      <c r="B77" s="9"/>
      <c r="C77" s="9" t="s">
        <v>87</v>
      </c>
      <c r="D77" s="20">
        <v>5902.3427796630003</v>
      </c>
      <c r="E77" s="20">
        <v>2571.9988135454</v>
      </c>
      <c r="F77" s="20">
        <v>16743.616527059999</v>
      </c>
      <c r="G77" s="20">
        <v>2948.9610453580999</v>
      </c>
      <c r="H77" s="20">
        <v>28166.919165626001</v>
      </c>
    </row>
    <row r="78" spans="1:8">
      <c r="A78" s="6"/>
      <c r="B78" s="9"/>
      <c r="C78" s="9" t="s">
        <v>86</v>
      </c>
      <c r="D78" s="20"/>
      <c r="E78" s="20"/>
      <c r="F78" s="20"/>
      <c r="G78" s="20"/>
      <c r="H78" s="20"/>
    </row>
    <row r="79" spans="1:8" ht="47.25" customHeight="1">
      <c r="A79" s="6">
        <v>24</v>
      </c>
      <c r="B79" s="6" t="s">
        <v>85</v>
      </c>
      <c r="C79" s="7" t="s">
        <v>84</v>
      </c>
      <c r="D79" s="20">
        <f>D77 * 3%</f>
        <v>177.07028338988999</v>
      </c>
      <c r="E79" s="20">
        <f>E77 * 3%</f>
        <v>77.159964406361993</v>
      </c>
      <c r="F79" s="20">
        <f>F77 * 3%</f>
        <v>502.30849581179996</v>
      </c>
      <c r="G79" s="20">
        <f>G77 * 3%</f>
        <v>88.468831360742996</v>
      </c>
      <c r="H79" s="20">
        <f>SUM(D79:G79)</f>
        <v>845.00757496879498</v>
      </c>
    </row>
    <row r="80" spans="1:8">
      <c r="A80" s="6"/>
      <c r="B80" s="9"/>
      <c r="C80" s="9" t="s">
        <v>83</v>
      </c>
      <c r="D80" s="20">
        <f>D79</f>
        <v>177.07028338988999</v>
      </c>
      <c r="E80" s="20">
        <f>E79</f>
        <v>77.159964406361993</v>
      </c>
      <c r="F80" s="20">
        <f>F79</f>
        <v>502.30849581179996</v>
      </c>
      <c r="G80" s="20">
        <f>G79</f>
        <v>88.468831360742996</v>
      </c>
      <c r="H80" s="20">
        <f>SUM(D80:G80)</f>
        <v>845.00757496879498</v>
      </c>
    </row>
    <row r="81" spans="1:8">
      <c r="A81" s="6"/>
      <c r="B81" s="9"/>
      <c r="C81" s="9" t="s">
        <v>82</v>
      </c>
      <c r="D81" s="20">
        <f>D80 + D77</f>
        <v>6079.4130630528907</v>
      </c>
      <c r="E81" s="20">
        <f>E80 + E77</f>
        <v>2649.1587779517622</v>
      </c>
      <c r="F81" s="20">
        <f>F80 + F77</f>
        <v>17245.925022871801</v>
      </c>
      <c r="G81" s="20">
        <f>G80 + G77</f>
        <v>3037.4298767188429</v>
      </c>
      <c r="H81" s="20">
        <f>SUM(D81:G81)</f>
        <v>29011.9267405953</v>
      </c>
    </row>
    <row r="82" spans="1:8">
      <c r="A82" s="6"/>
      <c r="B82" s="9"/>
      <c r="C82" s="9" t="s">
        <v>81</v>
      </c>
      <c r="D82" s="20"/>
      <c r="E82" s="20"/>
      <c r="F82" s="20"/>
      <c r="G82" s="20"/>
      <c r="H82" s="20"/>
    </row>
    <row r="83" spans="1:8">
      <c r="A83" s="6">
        <v>25</v>
      </c>
      <c r="B83" s="6" t="s">
        <v>80</v>
      </c>
      <c r="C83" s="7" t="s">
        <v>79</v>
      </c>
      <c r="D83" s="20">
        <f>D81 * 20%</f>
        <v>1215.8826126105782</v>
      </c>
      <c r="E83" s="20">
        <f>E81 * 20%</f>
        <v>529.83175559035249</v>
      </c>
      <c r="F83" s="20">
        <f>F81 * 20%</f>
        <v>3449.1850045743604</v>
      </c>
      <c r="G83" s="20">
        <f>G81 * 20%</f>
        <v>607.48597534376859</v>
      </c>
      <c r="H83" s="20">
        <f>SUM(D83:G83)</f>
        <v>5802.3853481190599</v>
      </c>
    </row>
    <row r="84" spans="1:8">
      <c r="A84" s="6"/>
      <c r="B84" s="9"/>
      <c r="C84" s="9" t="s">
        <v>78</v>
      </c>
      <c r="D84" s="20">
        <f>D83</f>
        <v>1215.8826126105782</v>
      </c>
      <c r="E84" s="20">
        <f>E83</f>
        <v>529.83175559035249</v>
      </c>
      <c r="F84" s="20">
        <f>F83</f>
        <v>3449.1850045743604</v>
      </c>
      <c r="G84" s="20">
        <f>G83</f>
        <v>607.48597534376859</v>
      </c>
      <c r="H84" s="20">
        <f>SUM(D84:G84)</f>
        <v>5802.3853481190599</v>
      </c>
    </row>
    <row r="85" spans="1:8">
      <c r="A85" s="6"/>
      <c r="B85" s="9"/>
      <c r="C85" s="9" t="s">
        <v>77</v>
      </c>
      <c r="D85" s="20">
        <f>D84 + D81</f>
        <v>7295.2956756634685</v>
      </c>
      <c r="E85" s="20">
        <f>E84 + E81</f>
        <v>3178.9905335421145</v>
      </c>
      <c r="F85" s="20">
        <f>F84 + F81</f>
        <v>20695.110027446161</v>
      </c>
      <c r="G85" s="20">
        <f>G84 + G81</f>
        <v>3644.9158520626115</v>
      </c>
      <c r="H85" s="20">
        <f>SUM(D85:G85)</f>
        <v>34814.31208871436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>
      <c r="A1" s="18"/>
      <c r="B1" s="4"/>
      <c r="C1" s="4"/>
      <c r="D1" s="4"/>
      <c r="E1" s="4"/>
      <c r="F1" s="4"/>
      <c r="G1" s="4"/>
      <c r="H1" s="4" t="s">
        <v>95</v>
      </c>
    </row>
    <row r="2" spans="1:14" ht="45.75" customHeight="1">
      <c r="A2" s="1"/>
      <c r="B2" s="1" t="s">
        <v>96</v>
      </c>
      <c r="C2" s="88" t="s">
        <v>176</v>
      </c>
      <c r="D2" s="88"/>
      <c r="E2" s="88"/>
      <c r="F2" s="88"/>
      <c r="G2" s="88"/>
      <c r="H2" s="88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97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 ht="31.2">
      <c r="A7" s="1"/>
      <c r="B7" s="1" t="s">
        <v>98</v>
      </c>
      <c r="C7" s="29" t="s">
        <v>99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91" t="s">
        <v>4</v>
      </c>
      <c r="B10" s="91" t="s">
        <v>13</v>
      </c>
      <c r="C10" s="91" t="s">
        <v>100</v>
      </c>
      <c r="D10" s="92" t="s">
        <v>15</v>
      </c>
      <c r="E10" s="93"/>
      <c r="F10" s="93"/>
      <c r="G10" s="93"/>
      <c r="H10" s="94"/>
      <c r="J10" s="5"/>
    </row>
    <row r="11" spans="1:14" ht="59.25" customHeight="1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101</v>
      </c>
      <c r="C13" s="25" t="s">
        <v>102</v>
      </c>
      <c r="D13" s="19">
        <v>1701.6058088939001</v>
      </c>
      <c r="E13" s="19">
        <v>123.73644460872001</v>
      </c>
      <c r="F13" s="19">
        <v>7643.5405601966004</v>
      </c>
      <c r="G13" s="19">
        <v>0</v>
      </c>
      <c r="H13" s="19">
        <v>9468.8828136991997</v>
      </c>
      <c r="J13" s="5"/>
    </row>
    <row r="14" spans="1:14">
      <c r="A14" s="6"/>
      <c r="B14" s="9"/>
      <c r="C14" s="9" t="s">
        <v>103</v>
      </c>
      <c r="D14" s="19">
        <v>1701.6058088939001</v>
      </c>
      <c r="E14" s="19">
        <v>123.73644460872001</v>
      </c>
      <c r="F14" s="19">
        <v>7643.5405601966004</v>
      </c>
      <c r="G14" s="19">
        <v>0</v>
      </c>
      <c r="H14" s="19">
        <v>9468.8828136991997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>
      <c r="A1" s="18"/>
      <c r="B1" s="4"/>
      <c r="C1" s="4"/>
      <c r="D1" s="4"/>
      <c r="E1" s="4"/>
      <c r="F1" s="4"/>
      <c r="G1" s="4"/>
      <c r="H1" s="4" t="s">
        <v>95</v>
      </c>
    </row>
    <row r="2" spans="1:14" ht="45.75" customHeight="1">
      <c r="A2" s="1"/>
      <c r="B2" s="1" t="s">
        <v>96</v>
      </c>
      <c r="C2" s="88" t="s">
        <v>176</v>
      </c>
      <c r="D2" s="88"/>
      <c r="E2" s="88"/>
      <c r="F2" s="88"/>
      <c r="G2" s="88"/>
      <c r="H2" s="88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104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>
      <c r="A7" s="1"/>
      <c r="B7" s="1" t="s">
        <v>98</v>
      </c>
      <c r="C7" s="29" t="s">
        <v>55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91" t="s">
        <v>4</v>
      </c>
      <c r="B10" s="91" t="s">
        <v>13</v>
      </c>
      <c r="C10" s="91" t="s">
        <v>100</v>
      </c>
      <c r="D10" s="92" t="s">
        <v>15</v>
      </c>
      <c r="E10" s="93"/>
      <c r="F10" s="93"/>
      <c r="G10" s="93"/>
      <c r="H10" s="94"/>
      <c r="J10" s="5"/>
    </row>
    <row r="11" spans="1:14" ht="59.25" customHeight="1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105</v>
      </c>
      <c r="C13" s="25" t="s">
        <v>55</v>
      </c>
      <c r="D13" s="19">
        <v>0</v>
      </c>
      <c r="E13" s="19">
        <v>0</v>
      </c>
      <c r="F13" s="19">
        <v>0</v>
      </c>
      <c r="G13" s="19">
        <v>192.70920288828</v>
      </c>
      <c r="H13" s="19">
        <v>192.70920288828</v>
      </c>
      <c r="J13" s="5"/>
    </row>
    <row r="14" spans="1:14">
      <c r="A14" s="6"/>
      <c r="B14" s="9"/>
      <c r="C14" s="9" t="s">
        <v>103</v>
      </c>
      <c r="D14" s="19">
        <v>0</v>
      </c>
      <c r="E14" s="19">
        <v>0</v>
      </c>
      <c r="F14" s="19">
        <v>0</v>
      </c>
      <c r="G14" s="19">
        <v>192.70920288828</v>
      </c>
      <c r="H14" s="19">
        <v>192.70920288828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>
      <c r="A1" s="18"/>
      <c r="B1" s="4"/>
      <c r="C1" s="4"/>
      <c r="D1" s="4"/>
      <c r="E1" s="4"/>
      <c r="F1" s="4"/>
      <c r="G1" s="4"/>
      <c r="H1" s="4" t="s">
        <v>95</v>
      </c>
    </row>
    <row r="2" spans="1:14" ht="45.75" customHeight="1">
      <c r="A2" s="1"/>
      <c r="B2" s="1" t="s">
        <v>96</v>
      </c>
      <c r="C2" s="88" t="s">
        <v>176</v>
      </c>
      <c r="D2" s="88"/>
      <c r="E2" s="88"/>
      <c r="F2" s="88"/>
      <c r="G2" s="88"/>
      <c r="H2" s="88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106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>
      <c r="A7" s="1"/>
      <c r="B7" s="1" t="s">
        <v>98</v>
      </c>
      <c r="C7" s="29" t="s">
        <v>76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91" t="s">
        <v>4</v>
      </c>
      <c r="B10" s="91" t="s">
        <v>13</v>
      </c>
      <c r="C10" s="91" t="s">
        <v>100</v>
      </c>
      <c r="D10" s="92" t="s">
        <v>15</v>
      </c>
      <c r="E10" s="93"/>
      <c r="F10" s="93"/>
      <c r="G10" s="93"/>
      <c r="H10" s="94"/>
      <c r="J10" s="5"/>
    </row>
    <row r="11" spans="1:14" ht="59.25" customHeight="1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107</v>
      </c>
      <c r="C13" s="25" t="s">
        <v>76</v>
      </c>
      <c r="D13" s="19">
        <v>0</v>
      </c>
      <c r="E13" s="19">
        <v>0</v>
      </c>
      <c r="F13" s="19">
        <v>0</v>
      </c>
      <c r="G13" s="19">
        <v>780.76811999999995</v>
      </c>
      <c r="H13" s="19">
        <v>780.76811999999995</v>
      </c>
      <c r="J13" s="5"/>
    </row>
    <row r="14" spans="1:14">
      <c r="A14" s="6"/>
      <c r="B14" s="9"/>
      <c r="C14" s="9" t="s">
        <v>103</v>
      </c>
      <c r="D14" s="19">
        <v>0</v>
      </c>
      <c r="E14" s="19">
        <v>0</v>
      </c>
      <c r="F14" s="19">
        <v>0</v>
      </c>
      <c r="G14" s="19">
        <v>780.76811999999995</v>
      </c>
      <c r="H14" s="19">
        <v>780.76811999999995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>
      <c r="A1" s="18"/>
      <c r="B1" s="4"/>
      <c r="C1" s="4"/>
      <c r="D1" s="4"/>
      <c r="E1" s="4"/>
      <c r="F1" s="4"/>
      <c r="G1" s="4"/>
      <c r="H1" s="4" t="s">
        <v>95</v>
      </c>
    </row>
    <row r="2" spans="1:14" ht="45.75" customHeight="1">
      <c r="A2" s="1"/>
      <c r="B2" s="1" t="s">
        <v>96</v>
      </c>
      <c r="C2" s="88" t="s">
        <v>176</v>
      </c>
      <c r="D2" s="88"/>
      <c r="E2" s="88"/>
      <c r="F2" s="88"/>
      <c r="G2" s="88"/>
      <c r="H2" s="88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108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 ht="31.2">
      <c r="A7" s="1"/>
      <c r="B7" s="1" t="s">
        <v>98</v>
      </c>
      <c r="C7" s="29" t="s">
        <v>109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91" t="s">
        <v>4</v>
      </c>
      <c r="B10" s="91" t="s">
        <v>13</v>
      </c>
      <c r="C10" s="91" t="s">
        <v>100</v>
      </c>
      <c r="D10" s="92" t="s">
        <v>15</v>
      </c>
      <c r="E10" s="93"/>
      <c r="F10" s="93"/>
      <c r="G10" s="93"/>
      <c r="H10" s="94"/>
      <c r="J10" s="5"/>
    </row>
    <row r="11" spans="1:14" ht="59.25" customHeight="1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110</v>
      </c>
      <c r="C13" s="25" t="s">
        <v>111</v>
      </c>
      <c r="D13" s="19">
        <v>408.08500161619997</v>
      </c>
      <c r="E13" s="19">
        <v>176.65908755590999</v>
      </c>
      <c r="F13" s="19">
        <v>9100.0759668629998</v>
      </c>
      <c r="G13" s="19">
        <v>0</v>
      </c>
      <c r="H13" s="19">
        <v>9684.8200560350997</v>
      </c>
      <c r="J13" s="5"/>
    </row>
    <row r="14" spans="1:14">
      <c r="A14" s="6"/>
      <c r="B14" s="9"/>
      <c r="C14" s="9" t="s">
        <v>103</v>
      </c>
      <c r="D14" s="19">
        <v>408.08500161619997</v>
      </c>
      <c r="E14" s="19">
        <v>176.65908755590999</v>
      </c>
      <c r="F14" s="19">
        <v>9100.0759668629998</v>
      </c>
      <c r="G14" s="19">
        <v>0</v>
      </c>
      <c r="H14" s="19">
        <v>9684.8200560350997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>
      <c r="A1" s="18"/>
      <c r="B1" s="4"/>
      <c r="C1" s="4"/>
      <c r="D1" s="4"/>
      <c r="E1" s="4"/>
      <c r="F1" s="4"/>
      <c r="G1" s="4"/>
      <c r="H1" s="4" t="s">
        <v>95</v>
      </c>
    </row>
    <row r="2" spans="1:14" ht="45.75" customHeight="1">
      <c r="A2" s="1"/>
      <c r="B2" s="1" t="s">
        <v>96</v>
      </c>
      <c r="C2" s="88" t="s">
        <v>176</v>
      </c>
      <c r="D2" s="88"/>
      <c r="E2" s="88"/>
      <c r="F2" s="88"/>
      <c r="G2" s="88"/>
      <c r="H2" s="88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112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 ht="31.2">
      <c r="A7" s="1"/>
      <c r="B7" s="1" t="s">
        <v>98</v>
      </c>
      <c r="C7" s="29" t="s">
        <v>109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91" t="s">
        <v>4</v>
      </c>
      <c r="B10" s="91" t="s">
        <v>13</v>
      </c>
      <c r="C10" s="91" t="s">
        <v>100</v>
      </c>
      <c r="D10" s="92" t="s">
        <v>15</v>
      </c>
      <c r="E10" s="93"/>
      <c r="F10" s="93"/>
      <c r="G10" s="93"/>
      <c r="H10" s="94"/>
      <c r="J10" s="5"/>
    </row>
    <row r="11" spans="1:14" ht="59.25" customHeight="1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113</v>
      </c>
      <c r="C13" s="25" t="s">
        <v>65</v>
      </c>
      <c r="D13" s="19">
        <v>0</v>
      </c>
      <c r="E13" s="19">
        <v>0</v>
      </c>
      <c r="F13" s="19">
        <v>0</v>
      </c>
      <c r="G13" s="19">
        <v>410.28069340046</v>
      </c>
      <c r="H13" s="19">
        <v>410.28069340046</v>
      </c>
      <c r="J13" s="5"/>
    </row>
    <row r="14" spans="1:14">
      <c r="A14" s="6"/>
      <c r="B14" s="9"/>
      <c r="C14" s="9" t="s">
        <v>103</v>
      </c>
      <c r="D14" s="19">
        <v>0</v>
      </c>
      <c r="E14" s="19">
        <v>0</v>
      </c>
      <c r="F14" s="19">
        <v>0</v>
      </c>
      <c r="G14" s="19">
        <v>410.28069340046</v>
      </c>
      <c r="H14" s="19">
        <v>410.28069340046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>
      <c r="A1" s="18"/>
      <c r="B1" s="4"/>
      <c r="C1" s="4"/>
      <c r="D1" s="4"/>
      <c r="E1" s="4"/>
      <c r="F1" s="4"/>
      <c r="G1" s="4"/>
      <c r="H1" s="4" t="s">
        <v>95</v>
      </c>
    </row>
    <row r="2" spans="1:14" ht="45.75" customHeight="1">
      <c r="A2" s="1"/>
      <c r="B2" s="1" t="s">
        <v>96</v>
      </c>
      <c r="C2" s="88" t="s">
        <v>176</v>
      </c>
      <c r="D2" s="88"/>
      <c r="E2" s="88"/>
      <c r="F2" s="88"/>
      <c r="G2" s="88"/>
      <c r="H2" s="88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114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>
      <c r="A7" s="1"/>
      <c r="B7" s="1" t="s">
        <v>98</v>
      </c>
      <c r="C7" s="29" t="s">
        <v>115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91" t="s">
        <v>4</v>
      </c>
      <c r="B10" s="91" t="s">
        <v>13</v>
      </c>
      <c r="C10" s="91" t="s">
        <v>100</v>
      </c>
      <c r="D10" s="92" t="s">
        <v>15</v>
      </c>
      <c r="E10" s="93"/>
      <c r="F10" s="93"/>
      <c r="G10" s="93"/>
      <c r="H10" s="94"/>
      <c r="J10" s="5"/>
    </row>
    <row r="11" spans="1:14" ht="59.25" customHeight="1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107</v>
      </c>
      <c r="C13" s="25" t="s">
        <v>115</v>
      </c>
      <c r="D13" s="19">
        <v>0</v>
      </c>
      <c r="E13" s="19">
        <v>0</v>
      </c>
      <c r="F13" s="19">
        <v>0</v>
      </c>
      <c r="G13" s="19">
        <v>493.84244930403997</v>
      </c>
      <c r="H13" s="19">
        <v>493.84244930403997</v>
      </c>
      <c r="J13" s="5"/>
    </row>
    <row r="14" spans="1:14">
      <c r="A14" s="6"/>
      <c r="B14" s="9"/>
      <c r="C14" s="9" t="s">
        <v>103</v>
      </c>
      <c r="D14" s="19">
        <v>0</v>
      </c>
      <c r="E14" s="19">
        <v>0</v>
      </c>
      <c r="F14" s="19">
        <v>0</v>
      </c>
      <c r="G14" s="19">
        <v>493.84244930403997</v>
      </c>
      <c r="H14" s="19">
        <v>493.84244930403997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>
      <c r="A1" s="18"/>
      <c r="B1" s="4"/>
      <c r="C1" s="4"/>
      <c r="D1" s="4"/>
      <c r="E1" s="4"/>
      <c r="F1" s="4"/>
      <c r="G1" s="4"/>
      <c r="H1" s="4" t="s">
        <v>95</v>
      </c>
    </row>
    <row r="2" spans="1:14" ht="45.75" customHeight="1">
      <c r="A2" s="1"/>
      <c r="B2" s="1" t="s">
        <v>96</v>
      </c>
      <c r="C2" s="88" t="s">
        <v>176</v>
      </c>
      <c r="D2" s="88"/>
      <c r="E2" s="88"/>
      <c r="F2" s="88"/>
      <c r="G2" s="88"/>
      <c r="H2" s="88"/>
    </row>
    <row r="3" spans="1:14">
      <c r="A3" s="2"/>
      <c r="B3" s="2"/>
      <c r="C3" s="2"/>
      <c r="E3" s="2"/>
      <c r="F3" s="2"/>
      <c r="G3" s="2"/>
      <c r="H3" s="2"/>
    </row>
    <row r="4" spans="1:14">
      <c r="A4" s="1"/>
      <c r="B4" s="1"/>
      <c r="C4" s="1"/>
      <c r="D4" s="1"/>
      <c r="E4" s="1"/>
      <c r="F4" s="1"/>
      <c r="G4" s="1"/>
      <c r="H4" s="1"/>
    </row>
    <row r="5" spans="1:14">
      <c r="A5" s="3"/>
      <c r="B5" s="3"/>
      <c r="C5" s="3"/>
      <c r="D5" s="4" t="s">
        <v>116</v>
      </c>
      <c r="E5" s="35"/>
      <c r="F5" s="3"/>
      <c r="G5" s="3"/>
      <c r="H5" s="3"/>
    </row>
    <row r="6" spans="1:14">
      <c r="A6" s="1"/>
      <c r="B6" s="1"/>
      <c r="C6" s="1"/>
      <c r="D6" s="1"/>
      <c r="E6" s="1"/>
      <c r="F6" s="1"/>
      <c r="G6" s="1"/>
      <c r="H6" s="1"/>
    </row>
    <row r="7" spans="1:14" ht="31.2">
      <c r="A7" s="1"/>
      <c r="B7" s="1" t="s">
        <v>98</v>
      </c>
      <c r="C7" s="29" t="s">
        <v>117</v>
      </c>
      <c r="D7" s="1"/>
      <c r="E7" s="1"/>
      <c r="F7" s="1"/>
      <c r="G7" s="1"/>
      <c r="H7" s="1"/>
    </row>
    <row r="8" spans="1:14">
      <c r="A8" s="1"/>
      <c r="B8" s="1"/>
      <c r="C8" s="1"/>
      <c r="D8" s="1"/>
      <c r="E8" s="1"/>
      <c r="F8" s="1"/>
      <c r="G8" s="1"/>
      <c r="H8" s="1"/>
    </row>
    <row r="9" spans="1:14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>
      <c r="A10" s="91" t="s">
        <v>4</v>
      </c>
      <c r="B10" s="91" t="s">
        <v>13</v>
      </c>
      <c r="C10" s="91" t="s">
        <v>100</v>
      </c>
      <c r="D10" s="92" t="s">
        <v>15</v>
      </c>
      <c r="E10" s="93"/>
      <c r="F10" s="93"/>
      <c r="G10" s="93"/>
      <c r="H10" s="94"/>
      <c r="J10" s="5"/>
    </row>
    <row r="11" spans="1:14" ht="59.25" customHeight="1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>
      <c r="A13" s="6">
        <v>1</v>
      </c>
      <c r="B13" s="30" t="s">
        <v>28</v>
      </c>
      <c r="C13" s="25" t="s">
        <v>29</v>
      </c>
      <c r="D13" s="19">
        <v>4.3483991261692001</v>
      </c>
      <c r="E13" s="19">
        <v>2150.2944044366</v>
      </c>
      <c r="F13" s="19">
        <v>0</v>
      </c>
      <c r="G13" s="19">
        <v>0</v>
      </c>
      <c r="H13" s="19">
        <v>2154.6428035628001</v>
      </c>
      <c r="J13" s="5"/>
    </row>
    <row r="14" spans="1:14">
      <c r="A14" s="6"/>
      <c r="B14" s="9"/>
      <c r="C14" s="9" t="s">
        <v>103</v>
      </c>
      <c r="D14" s="19">
        <v>4.3483991261692001</v>
      </c>
      <c r="E14" s="19">
        <v>2150.2944044366</v>
      </c>
      <c r="F14" s="19">
        <v>0</v>
      </c>
      <c r="G14" s="19">
        <v>0</v>
      </c>
      <c r="H14" s="19">
        <v>2154.6428035628001</v>
      </c>
      <c r="I14" s="17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Сводка затрат</vt:lpstr>
      <vt:lpstr>ССР</vt:lpstr>
      <vt:lpstr>ОСР 305-02-01</vt:lpstr>
      <vt:lpstr>ОСР 305-09-01</vt:lpstr>
      <vt:lpstr>ОСР 305-12-01</vt:lpstr>
      <vt:lpstr>ОСР 322-02-01</vt:lpstr>
      <vt:lpstr>ОСР 322-09-01</vt:lpstr>
      <vt:lpstr>ОСР 322-12-01</vt:lpstr>
      <vt:lpstr>ОСР 1-02-01</vt:lpstr>
      <vt:lpstr>ОСР 1-09-01</vt:lpstr>
      <vt:lpstr>ОСР 1-12-01</vt:lpstr>
      <vt:lpstr>ОСР 107-02-01</vt:lpstr>
      <vt:lpstr>ОСР 107-07-01</vt:lpstr>
      <vt:lpstr>ОСР 107-02-01(1)</vt:lpstr>
      <vt:lpstr>ОСР 107-07-01(1)</vt:lpstr>
      <vt:lpstr>ОСР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2025-11-17T06:32:02Z</dcterms:modified>
</cp:coreProperties>
</file>